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4399e05638e5fa7c/My Document/YCDSB/Vantilation Report/"/>
    </mc:Choice>
  </mc:AlternateContent>
  <xr:revisionPtr revIDLastSave="18" documentId="8_{CA51ED80-4822-4F43-A9D6-2F1E00ED1232}" xr6:coauthVersionLast="47" xr6:coauthVersionMax="47" xr10:uidLastSave="{0A054036-FEB6-4838-AE98-5F437788A9BC}"/>
  <bookViews>
    <workbookView xWindow="28680" yWindow="-120" windowWidth="29040" windowHeight="15840" tabRatio="801" activeTab="2" xr2:uid="{00000000-000D-0000-FFFF-FFFF00000000}"/>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Funding Tables" sheetId="8" state="hidden" r:id="rId6"/>
  </sheets>
  <definedNames>
    <definedName name="_xlnm._FilterDatabase" localSheetId="4" hidden="1">'5. School Level Worksheet'!$K$6:$N$108</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9" i="7" l="1"/>
  <c r="K19" i="2" l="1"/>
  <c r="L19" i="2"/>
  <c r="F18" i="2"/>
  <c r="E18" i="2"/>
  <c r="C18" i="2" l="1"/>
  <c r="D7" i="4"/>
  <c r="C26" i="2" l="1"/>
  <c r="C23" i="2"/>
  <c r="I15" i="4" l="1"/>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M19" i="2" s="1"/>
  <c r="C19" i="2" s="1"/>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 r="I16" i="4" l="1"/>
  <c r="F16" i="4"/>
</calcChain>
</file>

<file path=xl/sharedStrings.xml><?xml version="1.0" encoding="utf-8"?>
<sst xmlns="http://schemas.openxmlformats.org/spreadsheetml/2006/main" count="1217" uniqueCount="390">
  <si>
    <t>Ventilation</t>
  </si>
  <si>
    <t>School Name</t>
  </si>
  <si>
    <t>Name of School Facility</t>
  </si>
  <si>
    <t>Building ID</t>
  </si>
  <si>
    <t>Type of School Facility Ventilation</t>
  </si>
  <si>
    <t>Yes</t>
  </si>
  <si>
    <t>Higher grade filters installed</t>
  </si>
  <si>
    <t>Standalone HEPA filter units in place</t>
  </si>
  <si>
    <t xml:space="preserve"> Select Board Name</t>
  </si>
  <si>
    <t>Index</t>
  </si>
  <si>
    <t>DSBNo</t>
  </si>
  <si>
    <t>DSB Name</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</si>
  <si>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</si>
  <si>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</si>
  <si>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</si>
  <si>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</si>
  <si>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</si>
  <si>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</si>
  <si>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</si>
  <si>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</si>
  <si>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</si>
  <si>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</si>
  <si>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</si>
  <si>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</si>
  <si>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</si>
  <si>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</si>
  <si>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</si>
  <si>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</si>
  <si>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</si>
  <si>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</si>
  <si>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</si>
  <si>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</si>
  <si>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</si>
  <si>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</si>
  <si>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</si>
  <si>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</si>
  <si>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</si>
  <si>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</si>
  <si>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</si>
  <si>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</si>
  <si>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</si>
  <si>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</si>
  <si>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</si>
  <si>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</si>
  <si>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</si>
  <si>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</si>
  <si>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</si>
  <si>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</si>
  <si>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</si>
  <si>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</si>
  <si>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</si>
  <si>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</si>
  <si>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</si>
  <si>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</si>
  <si>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</si>
  <si>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</si>
  <si>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</si>
  <si>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</si>
  <si>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</si>
  <si>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</si>
  <si>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</si>
  <si>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</si>
  <si>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</si>
  <si>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</si>
  <si>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</si>
  <si>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</si>
  <si>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</si>
  <si>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</si>
  <si>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</si>
  <si>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</si>
  <si>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</si>
  <si>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</si>
  <si>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</si>
  <si>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</si>
  <si>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</si>
  <si>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</si>
  <si>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</si>
  <si>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</si>
  <si>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</si>
  <si>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</si>
  <si>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</si>
  <si>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</si>
  <si>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</si>
  <si>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</si>
  <si>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</si>
  <si>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</si>
  <si>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</si>
  <si>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</si>
  <si>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</si>
  <si>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</si>
  <si>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</si>
  <si>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</si>
  <si>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</si>
  <si>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</si>
  <si>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</si>
  <si>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</si>
  <si>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</si>
  <si>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</si>
  <si>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</si>
  <si>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</si>
  <si>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</si>
  <si>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</si>
  <si>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</si>
  <si>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</si>
  <si>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</si>
  <si>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</si>
  <si>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</si>
  <si>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</si>
  <si>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</si>
  <si>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</si>
  <si>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</si>
  <si>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</si>
  <si>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Identify your board strategy (in four bullets)</t>
  </si>
  <si>
    <t>Question</t>
  </si>
  <si>
    <t>Input Response:</t>
  </si>
  <si>
    <t>Ventilation Funding Allocated in 2021-22</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</si>
  <si>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</si>
  <si>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</si>
  <si>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</si>
  <si>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</si>
  <si>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</si>
  <si>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</si>
  <si>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</si>
  <si>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</si>
  <si>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</si>
  <si>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</si>
  <si>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</si>
  <si>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Ventilation Projects Completed (2020-21)</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</si>
  <si>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</si>
  <si>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</si>
  <si>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</si>
  <si>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</si>
  <si>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</si>
  <si>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</si>
  <si>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</si>
  <si>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</si>
  <si>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</si>
  <si>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</si>
  <si>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</si>
  <si>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</si>
  <si>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</si>
  <si>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</si>
  <si>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</si>
  <si>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</si>
  <si>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</si>
  <si>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</si>
  <si>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Number of Schools Receiving an Investment (2020-21)</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</si>
  <si>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</si>
  <si>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</si>
  <si>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</si>
  <si>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</si>
  <si>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5021-1</t>
  </si>
  <si>
    <t>7162-1</t>
  </si>
  <si>
    <t>10387-1</t>
  </si>
  <si>
    <t>53 MORTON AVE (Frmr Our Lady of Good Counsel)</t>
  </si>
  <si>
    <t>7297-1</t>
  </si>
  <si>
    <t>Sacred Heart CHS</t>
  </si>
  <si>
    <t>7411-1</t>
  </si>
  <si>
    <t>7495-1</t>
  </si>
  <si>
    <t>St. Benedict CES</t>
  </si>
  <si>
    <t>7525-1</t>
  </si>
  <si>
    <t>St. Catherine of Siena CES</t>
  </si>
  <si>
    <t>7557-1</t>
  </si>
  <si>
    <t>St. Charles Garnier CES</t>
  </si>
  <si>
    <t>7565-1</t>
  </si>
  <si>
    <t>St. Francis Xavier CES</t>
  </si>
  <si>
    <t>7644-1</t>
  </si>
  <si>
    <t>St. Gabriel the Archangel CES</t>
  </si>
  <si>
    <t>7656-1</t>
  </si>
  <si>
    <t>St. Joseph (Aurora) CES</t>
  </si>
  <si>
    <t>7744-1</t>
  </si>
  <si>
    <t>St. Paul CES</t>
  </si>
  <si>
    <t>7952-1</t>
  </si>
  <si>
    <t>21 MULLEN DR (frmr Holy Family CES)</t>
  </si>
  <si>
    <t>All Saints CES</t>
  </si>
  <si>
    <t>10295-1</t>
  </si>
  <si>
    <t>Blessed Scalabrini CES</t>
  </si>
  <si>
    <t>7006-1</t>
  </si>
  <si>
    <t>Blessed Trinity CES</t>
  </si>
  <si>
    <t>5135-1</t>
  </si>
  <si>
    <t>Canadian Martyrs CES</t>
  </si>
  <si>
    <t>7037-1</t>
  </si>
  <si>
    <t>Cardinal Carter C.H.S.</t>
  </si>
  <si>
    <t>5052-1</t>
  </si>
  <si>
    <t>Christ the King CES</t>
  </si>
  <si>
    <t>7059-1</t>
  </si>
  <si>
    <t>Corpus Christi CES</t>
  </si>
  <si>
    <t>10261-1</t>
  </si>
  <si>
    <t>Divine Mercy CES</t>
  </si>
  <si>
    <t>8554-1</t>
  </si>
  <si>
    <t>Father Bressani CHS</t>
  </si>
  <si>
    <t>7996-1</t>
  </si>
  <si>
    <t>Father Frederick McGinn CES</t>
  </si>
  <si>
    <t>12080-1</t>
  </si>
  <si>
    <t>Father Henri J.M. Nouwen CES</t>
  </si>
  <si>
    <t>8553-1</t>
  </si>
  <si>
    <t>Father John Kelly CES</t>
  </si>
  <si>
    <t>7136-1</t>
  </si>
  <si>
    <t>Father Michael McGivney CHS</t>
  </si>
  <si>
    <t>7111-1</t>
  </si>
  <si>
    <t>Good Shepherd CES</t>
  </si>
  <si>
    <t>7126-1</t>
  </si>
  <si>
    <t>Guardian Angels CES</t>
  </si>
  <si>
    <t>19302-1</t>
  </si>
  <si>
    <t>Holy Cross CHS</t>
  </si>
  <si>
    <t>7182-1</t>
  </si>
  <si>
    <t>Holy Jubilee CES</t>
  </si>
  <si>
    <t>10294-1</t>
  </si>
  <si>
    <t>Holy Name CES</t>
  </si>
  <si>
    <t>12315-1</t>
  </si>
  <si>
    <t>Holy Spirit CES</t>
  </si>
  <si>
    <t>7174-1</t>
  </si>
  <si>
    <t>Immaculate Conception CES</t>
  </si>
  <si>
    <t>7186-1</t>
  </si>
  <si>
    <t>Light of Christ CES</t>
  </si>
  <si>
    <t>7221-1</t>
  </si>
  <si>
    <t>Notre Dame CES</t>
  </si>
  <si>
    <t>10253-1</t>
  </si>
  <si>
    <t>Our Lady Help of Christians CES</t>
  </si>
  <si>
    <t>11166-1</t>
  </si>
  <si>
    <t>Our Lady of Fatima CES</t>
  </si>
  <si>
    <t>7317-1</t>
  </si>
  <si>
    <t>Our Lady of Good Counsel CES</t>
  </si>
  <si>
    <t>19474-1</t>
  </si>
  <si>
    <t>Our Lady of Grace CES</t>
  </si>
  <si>
    <t>7320-1</t>
  </si>
  <si>
    <t>Our Lady of Hope CES</t>
  </si>
  <si>
    <t>10465-1</t>
  </si>
  <si>
    <t>Our Lady of Peace Catholic Learning Centre - St. Luke Program</t>
  </si>
  <si>
    <t>7307-1</t>
  </si>
  <si>
    <t>Our Lady of the Annunciation CES</t>
  </si>
  <si>
    <t>7296-1</t>
  </si>
  <si>
    <t>Our Lady of the Lake Catholic Academy</t>
  </si>
  <si>
    <t>10296-1</t>
  </si>
  <si>
    <t>Our Lady of the Rosary CES</t>
  </si>
  <si>
    <t>7249-1</t>
  </si>
  <si>
    <t>Our Lady Queen of the World Catholic Academy</t>
  </si>
  <si>
    <t>12140-1</t>
  </si>
  <si>
    <t>Pope Francis CES</t>
  </si>
  <si>
    <t>19436-1</t>
  </si>
  <si>
    <t>Prince of Peace CES</t>
  </si>
  <si>
    <t>7359-1</t>
  </si>
  <si>
    <t>San Lorenzo Ruiz CES</t>
  </si>
  <si>
    <t>12002-1</t>
  </si>
  <si>
    <t>San Marco CES</t>
  </si>
  <si>
    <t>7832-1</t>
  </si>
  <si>
    <t>Sir Richard W. Scott CES</t>
  </si>
  <si>
    <t>10193-1</t>
  </si>
  <si>
    <t>St. Agnes of Assisi CES</t>
  </si>
  <si>
    <t>10464-1</t>
  </si>
  <si>
    <t>St. Andrew CES</t>
  </si>
  <si>
    <t>10313-1</t>
  </si>
  <si>
    <t>St. Angela Merici CES</t>
  </si>
  <si>
    <t>10293-1</t>
  </si>
  <si>
    <t>St. Anne CES</t>
  </si>
  <si>
    <t>7501-1</t>
  </si>
  <si>
    <t>St. Augustine CHS</t>
  </si>
  <si>
    <t>10309-1</t>
  </si>
  <si>
    <t>St. Bernadette CES</t>
  </si>
  <si>
    <t>St. Brendan</t>
  </si>
  <si>
    <t>19110-1</t>
  </si>
  <si>
    <t>St. Brigid CES</t>
  </si>
  <si>
    <t>10311-1</t>
  </si>
  <si>
    <t>St. Brother Andre CHS</t>
  </si>
  <si>
    <t>7032-1</t>
  </si>
  <si>
    <t>St. Cecilia CES</t>
  </si>
  <si>
    <t>12247-1</t>
  </si>
  <si>
    <t>St. Clare Catholic CES</t>
  </si>
  <si>
    <t>7574-1</t>
  </si>
  <si>
    <t>St. Clement CES</t>
  </si>
  <si>
    <t>7571-1</t>
  </si>
  <si>
    <t>St. David CES</t>
  </si>
  <si>
    <t>7594-1</t>
  </si>
  <si>
    <t>St. Edward CES</t>
  </si>
  <si>
    <t>7609-1</t>
  </si>
  <si>
    <t>St. Elizabeth CHS</t>
  </si>
  <si>
    <t>7610-1</t>
  </si>
  <si>
    <t>St. Elizabeth Seton CES</t>
  </si>
  <si>
    <t>7615-1</t>
  </si>
  <si>
    <t>St. Emily CES</t>
  </si>
  <si>
    <t>10463-1</t>
  </si>
  <si>
    <t>St. Gregory the Great CES</t>
  </si>
  <si>
    <t>7670-1</t>
  </si>
  <si>
    <t>St. James CES</t>
  </si>
  <si>
    <t>10461-1</t>
  </si>
  <si>
    <t>St. Jean de Brebeuf CHS</t>
  </si>
  <si>
    <t>11087-1</t>
  </si>
  <si>
    <t>St. Jerome CES</t>
  </si>
  <si>
    <t>11245-1</t>
  </si>
  <si>
    <t>St. Joan of Arc CHS</t>
  </si>
  <si>
    <t>7711-1</t>
  </si>
  <si>
    <t>St. John Bosco CES</t>
  </si>
  <si>
    <t>7428-1</t>
  </si>
  <si>
    <t>St. John Chrysostom CES</t>
  </si>
  <si>
    <t>10310-1</t>
  </si>
  <si>
    <t>St. John Paul II CES</t>
  </si>
  <si>
    <t>St. John XXIII</t>
  </si>
  <si>
    <t>7206-1</t>
  </si>
  <si>
    <t>St. Joseph (Richmond Hill) CES</t>
  </si>
  <si>
    <t>7759-1</t>
  </si>
  <si>
    <t>St. Joseph The Worker CES</t>
  </si>
  <si>
    <t>7784-1</t>
  </si>
  <si>
    <t>St. Joseph, Markham CES</t>
  </si>
  <si>
    <t>19303-1</t>
  </si>
  <si>
    <t>St. Julia Billiart CES</t>
  </si>
  <si>
    <t>11246-1</t>
  </si>
  <si>
    <t>St. Justin Martyr CES</t>
  </si>
  <si>
    <t>7794-1</t>
  </si>
  <si>
    <t>St. Kateri Tekakwitha CES</t>
  </si>
  <si>
    <t>7210-1</t>
  </si>
  <si>
    <t>St. Margaret Mary CES</t>
  </si>
  <si>
    <t>7826-1</t>
  </si>
  <si>
    <t>St. Marguerite d'Youville CES</t>
  </si>
  <si>
    <t>11247-1</t>
  </si>
  <si>
    <t>St. Mark CES</t>
  </si>
  <si>
    <t>7838-1</t>
  </si>
  <si>
    <t>St. Mary CES</t>
  </si>
  <si>
    <t>7875-1</t>
  </si>
  <si>
    <t>St. Mary Immaculate CES</t>
  </si>
  <si>
    <t>7861-1</t>
  </si>
  <si>
    <t>St. Mary of the Angels CES</t>
  </si>
  <si>
    <t>12245-1</t>
  </si>
  <si>
    <t>St. Matthew CES</t>
  </si>
  <si>
    <t>7885-1</t>
  </si>
  <si>
    <t>St. Maximilian Kolbe CHS</t>
  </si>
  <si>
    <t>12139-1</t>
  </si>
  <si>
    <t>St. Michael CES</t>
  </si>
  <si>
    <t>7907-1</t>
  </si>
  <si>
    <t>St. Michael The Archangel CES</t>
  </si>
  <si>
    <t>19111-1</t>
  </si>
  <si>
    <t>St. Monica CES</t>
  </si>
  <si>
    <t>7911-1</t>
  </si>
  <si>
    <t>St. Nicholas CES</t>
  </si>
  <si>
    <t>7915-1</t>
  </si>
  <si>
    <t>St. Padre Pio CES</t>
  </si>
  <si>
    <t>11248-1</t>
  </si>
  <si>
    <t>St. Patrick (Markham) CES</t>
  </si>
  <si>
    <t>7924-1</t>
  </si>
  <si>
    <t>St. Patrick (Schomberg) CES</t>
  </si>
  <si>
    <t>7927-1</t>
  </si>
  <si>
    <t>St. Peter CES</t>
  </si>
  <si>
    <t>7963-1</t>
  </si>
  <si>
    <t>St. Raphael the Archangel CES</t>
  </si>
  <si>
    <t>12246-1</t>
  </si>
  <si>
    <t>St. Rene Goupil/St. Luke CES</t>
  </si>
  <si>
    <t>7987-1</t>
  </si>
  <si>
    <t>St. Robert CHS</t>
  </si>
  <si>
    <t>7994-1</t>
  </si>
  <si>
    <t>St. Stephen CES</t>
  </si>
  <si>
    <t>10462-1</t>
  </si>
  <si>
    <t>St. Theresa of Lisieux CHS</t>
  </si>
  <si>
    <t>10308-1</t>
  </si>
  <si>
    <t>St. Thomas Aquinas CES</t>
  </si>
  <si>
    <t>8083-1</t>
  </si>
  <si>
    <t>St. Veronica CES</t>
  </si>
  <si>
    <t>11984-1</t>
  </si>
  <si>
    <t>Number of Schools Receiving an Investment (2021-22)</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</si>
  <si>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</si>
  <si>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</si>
  <si>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</si>
  <si>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</si>
  <si>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</si>
  <si>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</si>
  <si>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</si>
  <si>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</si>
  <si>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</si>
  <si>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</si>
  <si>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</si>
  <si>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Ventilation Funding Allocated in 2020-21</t>
  </si>
  <si>
    <t>ICIP-CVRIS (Spent)</t>
  </si>
  <si>
    <t>SCI 
(Spent on Ventilation)</t>
  </si>
  <si>
    <t>SRA 
(Spent on Ventilation)</t>
  </si>
  <si>
    <t>Other Board Funding (Spent on Ventilation)</t>
  </si>
  <si>
    <t xml:space="preserve">Standalone HEPA Filter Units Deployed          </t>
  </si>
  <si>
    <t>Ventilation Projects to be Completed (2021-22)</t>
  </si>
  <si>
    <t>These are drop down options →</t>
  </si>
  <si>
    <t>&lt;- Enter here</t>
  </si>
  <si>
    <t>&lt;- Calculated</t>
  </si>
  <si>
    <t>% of Schools Open and Operating Receiving an Investment (2020-21)</t>
  </si>
  <si>
    <t>% of Schools Open and Operating Receiving an Investment (2021-22)</t>
  </si>
  <si>
    <t>&lt;- Select</t>
  </si>
  <si>
    <t>Calculated fields (3.1, 3.2, 3.5 and 3.8)</t>
  </si>
  <si>
    <t>Legend</t>
  </si>
  <si>
    <t>Data entry field</t>
  </si>
  <si>
    <t>Calculated field</t>
  </si>
  <si>
    <t>Increase the openings of outdoor air dampers and flush the buildings prior and post occupancy with outdoor air</t>
  </si>
  <si>
    <t>St. Anthony CES</t>
  </si>
  <si>
    <t>Install HEPA filters in areas of school where less than optimal ventilation assessed and in Kindergarten classrooms</t>
  </si>
  <si>
    <t xml:space="preserve">Upgrade HVAC filtration to MERV13 and ensure optimal operation of outdoor air intakes and components
</t>
  </si>
  <si>
    <t>Add CO2 sensors to monitor the IAQ (Indoor Air Quality) and retrocommission HVAC and Building Automation Systems for optimal ventilation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</si>
</sst>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quot;$&quot;#,##0.00;[Red]\-&quot;$&quot;#,##0.00"/>
    <numFmt numFmtId="166" formatCode="_-* #,##0.00_-;\-* #,##0.00_-;_-* &quot;-&quot;??_-;_-@_-"/>
    <numFmt numFmtId="167" formatCode="&quot;$&quot;#,##0.0&quot;M&quot;"/>
    <numFmt numFmtId="168"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31">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67" fontId="13" fillId="8" borderId="6" xfId="2" applyNumberFormat="1" applyAlignment="1">
      <alignment vertical="center"/>
    </xf>
    <xf numFmtId="0" fontId="6" fillId="0" borderId="0" xfId="0" applyFont="1" applyAlignment="1">
      <alignment vertical="top"/>
    </xf>
    <xf numFmtId="165"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8"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8"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8"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0" fontId="0" fillId="0" borderId="0" xfId="0" applyProtection="1">
      <protection locked="0"/>
    </xf>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2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379118" y="255589"/>
          <a:ext cx="45217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York Catholic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323849</xdr:rowOff>
    </xdr:from>
    <xdr:to>
      <xdr:col>8</xdr:col>
      <xdr:colOff>57150</xdr:colOff>
      <xdr:row>36</xdr:row>
      <xdr:rowOff>161924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552699"/>
          <a:ext cx="7962900" cy="5943600"/>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Upgrade HVAC filtration to MERV13 and ensure optimal operation of outdoor air intakes and components
</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the openings of outdoor air dampers and flush the buildings prior and post occupancy with outdoor air</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Add CO2 sensors to monitor the IAQ (Indoor Air Quality) and retrocommission HVAC and Building Automation Systems for optimal ventilation</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Install HEPA filters in areas of school where less than optimal ventilation assessed and in Kindergarten classrooms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0348" y="82550"/>
          <a:ext cx="9293227" cy="796504"/>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York Catholic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23703" y="1958975"/>
          <a:ext cx="4140200" cy="6350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$6.8M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5054601" y="1971676"/>
          <a:ext cx="4140000" cy="6349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$8.5M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04850" y="2924175"/>
          <a:ext cx="3898900" cy="47307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103</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166280" y="2922587"/>
          <a:ext cx="4331730" cy="45000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24</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103</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161471" y="3489850"/>
          <a:ext cx="4211129" cy="46660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24</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94439" y="5019848"/>
          <a:ext cx="6625640" cy="6136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533</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100%</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23%</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York Catholic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K109" totalsRowCount="1" headerRowDxfId="22" dataDxfId="21">
  <autoFilter ref="A5:K108" xr:uid="{00000000-0009-0000-0100-000001000000}"/>
  <sortState xmlns:xlrd2="http://schemas.microsoft.com/office/spreadsheetml/2017/richdata2" ref="A6:K108">
    <sortCondition ref="A5:A108"/>
  </sortState>
  <tableColumns count="11">
    <tableColumn id="1" xr3:uid="{00000000-0010-0000-0000-000001000000}" name="Name of School Facility"/>
    <tableColumn id="2" xr3:uid="{00000000-0010-0000-0000-000002000000}" name="Building ID"/>
    <tableColumn id="3" xr3:uid="{00000000-0010-0000-0000-000003000000}" name="Type of School Facility Ventilation" dataDxfId="20" totalsRowDxfId="19"/>
    <tableColumn id="4" xr3:uid="{00000000-0010-0000-0000-000004000000}" name="Ventilation assessed " dataDxfId="18" totalsRowDxfId="17"/>
    <tableColumn id="5" xr3:uid="{00000000-0010-0000-0000-000005000000}" name="Running ventilation systems longer" dataDxfId="16" totalsRowDxfId="15"/>
    <tableColumn id="6" xr3:uid="{00000000-0010-0000-0000-000006000000}" name="Higher grade filters installed" dataDxfId="14" totalsRowDxfId="13"/>
    <tableColumn id="7" xr3:uid="{00000000-0010-0000-0000-000007000000}" name="Increased frequency of filter changes" dataDxfId="12" totalsRowDxfId="11"/>
    <tableColumn id="8" xr3:uid="{00000000-0010-0000-0000-000008000000}" name="Increased fresh air intake (windows and/or mechanical ventilation systems)" dataDxfId="10" totalsRowDxfId="9"/>
    <tableColumn id="10" xr3:uid="{00000000-0010-0000-0000-00000A000000}" name="HEPA units deployed in portables, as needed " dataDxfId="8" totalsRowDxfId="7"/>
    <tableColumn id="11" xr3:uid="{00000000-0010-0000-0000-00000B000000}" name="Standalone HEPA filter units in place" totalsRowFunction="custom" dataDxfId="6" totalsRowDxfId="5">
      <totalsRowFormula>SUM(J6:J108)</totalsRowFormula>
    </tableColumn>
    <tableColumn id="12" xr3:uid="{00000000-0010-0000-0000-00000C000000}" name="Board ID" dataDxfId="4" totalsRow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HVAC_Type" displayName="HVAC_Type" ref="AB2:AB5" totalsRowShown="0" headerRowDxfId="2" dataDxfId="1">
  <autoFilter ref="AB2:AB5" xr:uid="{00000000-0009-0000-0100-000003000000}"/>
  <tableColumns count="1">
    <tableColumn id="1" xr3:uid="{00000000-0010-0000-0100-000001000000}"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pageSetUpPr fitToPage="1"/>
  </sheetPr>
  <dimension ref="A1:I37"/>
  <sheetViews>
    <sheetView showGridLines="0" showRowColHeaders="0" topLeftCell="A12" zoomScaleNormal="100" workbookViewId="0">
      <selection activeCell="B37" sqref="B37"/>
    </sheetView>
  </sheetViews>
  <sheetFormatPr defaultColWidth="0" defaultRowHeight="15" zeroHeight="1" x14ac:dyDescent="0.25"/>
  <cols>
    <col min="1" max="1" width="8.85546875" customWidth="1"/>
    <col min="2" max="8" width="16.85546875" customWidth="1"/>
    <col min="9" max="9" width="8.85546875" customWidth="1"/>
    <col min="10" max="16384" width="8.85546875" hidden="1"/>
  </cols>
  <sheetData>
    <row r="1" spans="1:8" ht="15.75" x14ac:dyDescent="0.25">
      <c r="A1" s="71" t="s">
        <v>130</v>
      </c>
    </row>
    <row r="2" spans="1:8" ht="60.75" customHeight="1" x14ac:dyDescent="0.25">
      <c r="B2" s="104"/>
      <c r="C2" s="104"/>
      <c r="D2" s="104"/>
      <c r="E2" s="104"/>
      <c r="F2" s="104"/>
      <c r="G2" s="104"/>
      <c r="H2" s="104"/>
    </row>
    <row r="3" spans="1:8" ht="15" customHeight="1" x14ac:dyDescent="0.25">
      <c r="A3" s="67"/>
    </row>
    <row r="4" spans="1:8" ht="39.950000000000003" customHeight="1" x14ac:dyDescent="0.25">
      <c r="B4" s="105" t="s">
        <v>358</v>
      </c>
      <c r="C4" s="105"/>
      <c r="D4" s="105"/>
      <c r="E4" s="105"/>
      <c r="F4" s="105"/>
      <c r="G4" s="105"/>
      <c r="H4" s="105"/>
    </row>
    <row r="5" spans="1:8" ht="39.950000000000003" customHeight="1" x14ac:dyDescent="0.25">
      <c r="B5" s="105"/>
      <c r="C5" s="105"/>
      <c r="D5" s="105"/>
      <c r="E5" s="105"/>
      <c r="F5" s="105"/>
      <c r="G5" s="105"/>
      <c r="H5" s="105"/>
    </row>
    <row r="6" spans="1:8" ht="5.0999999999999996" customHeight="1" x14ac:dyDescent="0.25"/>
    <row r="7" spans="1:8" ht="45.95" customHeight="1" x14ac:dyDescent="0.25">
      <c r="A7" s="68"/>
      <c r="B7" s="69"/>
      <c r="C7" s="106"/>
      <c r="D7" s="106"/>
      <c r="E7" s="106"/>
      <c r="F7" s="106"/>
      <c r="G7" s="106"/>
    </row>
    <row r="8" spans="1:8" x14ac:dyDescent="0.25">
      <c r="A8" s="69"/>
      <c r="B8" s="69"/>
    </row>
    <row r="9" spans="1:8" x14ac:dyDescent="0.25">
      <c r="A9" s="69"/>
      <c r="B9" s="69"/>
    </row>
    <row r="10" spans="1:8" x14ac:dyDescent="0.25">
      <c r="A10" s="69"/>
      <c r="B10" s="69"/>
    </row>
    <row r="11" spans="1:8" x14ac:dyDescent="0.25">
      <c r="A11" s="68"/>
      <c r="B11" s="69"/>
    </row>
    <row r="12" spans="1:8" x14ac:dyDescent="0.25">
      <c r="A12" s="69"/>
      <c r="B12" s="69"/>
    </row>
    <row r="13" spans="1:8" x14ac:dyDescent="0.25">
      <c r="A13" s="69"/>
      <c r="B13" s="69"/>
    </row>
    <row r="14" spans="1:8" x14ac:dyDescent="0.25">
      <c r="A14" s="69"/>
      <c r="B14" s="69"/>
    </row>
    <row r="15" spans="1:8" x14ac:dyDescent="0.25">
      <c r="A15" s="69"/>
      <c r="B15" s="69"/>
    </row>
    <row r="16" spans="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sheetData>
  <sheetProtection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tint="-0.499984740745262"/>
    <pageSetUpPr fitToPage="1"/>
  </sheetPr>
  <dimension ref="A1:XFC33"/>
  <sheetViews>
    <sheetView topLeftCell="A6" zoomScaleNormal="100" workbookViewId="0">
      <selection activeCell="A2" sqref="A2:B32"/>
    </sheetView>
  </sheetViews>
  <sheetFormatPr defaultColWidth="0" defaultRowHeight="15" zeroHeight="1" x14ac:dyDescent="0.25"/>
  <cols>
    <col min="1" max="1" width="3.85546875" style="1" customWidth="1"/>
    <col min="2" max="13" width="10.85546875" style="1" customWidth="1"/>
    <col min="14" max="14" width="9.140625" style="1" customWidth="1"/>
    <col min="15" max="15" width="3.85546875" style="1" customWidth="1"/>
    <col min="16" max="5704" width="0" style="1" hidden="1" customWidth="1"/>
    <col min="5705" max="16383" width="8.85546875" style="1" hidden="1"/>
    <col min="16384" max="16384" width="8.140625" style="1" hidden="1"/>
  </cols>
  <sheetData>
    <row r="1" spans="1:2" ht="15.75" x14ac:dyDescent="0.25">
      <c r="A1" s="71" t="s">
        <v>148</v>
      </c>
    </row>
    <row r="2" spans="1:2" ht="15.75" x14ac:dyDescent="0.25">
      <c r="A2" s="70"/>
    </row>
    <row r="3" spans="1:2" x14ac:dyDescent="0.25"/>
    <row r="4" spans="1:2" ht="20.25" customHeight="1" x14ac:dyDescent="0.25"/>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27.75" hidden="1" customHeight="1" x14ac:dyDescent="0.25">
      <c r="B33" s="107"/>
      <c r="C33" s="107"/>
      <c r="D33" s="107"/>
      <c r="E33" s="107"/>
      <c r="F33" s="107"/>
      <c r="G33" s="107"/>
      <c r="H33" s="107"/>
      <c r="I33" s="107"/>
      <c r="J33" s="107"/>
      <c r="K33" s="107"/>
      <c r="L33" s="107"/>
      <c r="M33" s="107"/>
      <c r="N33" s="107"/>
    </row>
  </sheetData>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tint="-0.249977111117893"/>
    <pageSetUpPr fitToPage="1"/>
  </sheetPr>
  <dimension ref="A1:XFC26"/>
  <sheetViews>
    <sheetView showGridLines="0" showRowColHeaders="0" tabSelected="1" topLeftCell="A3" zoomScaleNormal="100" workbookViewId="0">
      <selection activeCell="D5" sqref="D5"/>
    </sheetView>
  </sheetViews>
  <sheetFormatPr defaultColWidth="0" defaultRowHeight="15" zeroHeight="1" x14ac:dyDescent="0.25"/>
  <cols>
    <col min="1" max="1" width="3.85546875" style="1" customWidth="1"/>
    <col min="2" max="3" width="15.5703125" style="1" customWidth="1"/>
    <col min="4" max="4" width="36.85546875" style="1" customWidth="1"/>
    <col min="5" max="5" width="21.42578125" style="1" customWidth="1"/>
    <col min="6" max="6" width="12.7109375" style="1" customWidth="1"/>
    <col min="7" max="7" width="6.42578125" style="1" customWidth="1"/>
    <col min="8" max="8" width="3.85546875" style="2" hidden="1"/>
    <col min="9" max="9" width="3.5703125" style="2" hidden="1"/>
    <col min="10" max="10" width="19.42578125" style="2" hidden="1"/>
    <col min="11" max="16380" width="6.140625" style="1" hidden="1"/>
    <col min="16381" max="16381" width="4.140625" style="1" hidden="1"/>
    <col min="16382" max="16382" width="3.85546875" style="1" hidden="1"/>
    <col min="16383" max="16383" width="6.42578125" style="1" hidden="1"/>
    <col min="16384" max="16384" width="6.140625" style="1" hidden="1"/>
  </cols>
  <sheetData>
    <row r="1" spans="1:9" ht="15.75" x14ac:dyDescent="0.25">
      <c r="A1" s="71" t="s">
        <v>149</v>
      </c>
    </row>
    <row r="2" spans="1:9" s="2" customFormat="1" ht="53.1" customHeight="1" x14ac:dyDescent="0.25">
      <c r="A2" s="70"/>
      <c r="B2" s="112"/>
      <c r="C2" s="112"/>
      <c r="D2" s="112"/>
      <c r="E2" s="112"/>
      <c r="F2" s="112"/>
    </row>
    <row r="3" spans="1:9" s="2" customFormat="1" ht="12.95" customHeight="1" x14ac:dyDescent="0.25">
      <c r="A3" s="1"/>
      <c r="B3" s="1"/>
      <c r="C3" s="1"/>
      <c r="D3" s="1"/>
      <c r="E3" s="1"/>
      <c r="F3" s="1"/>
    </row>
    <row r="4" spans="1:9" s="2" customFormat="1" ht="12.95" customHeight="1" x14ac:dyDescent="0.25">
      <c r="A4" s="1"/>
      <c r="B4" s="1"/>
      <c r="C4" s="1"/>
      <c r="D4" s="1"/>
      <c r="E4" s="1"/>
      <c r="F4" s="1"/>
    </row>
    <row r="5" spans="1:9" s="2" customFormat="1" ht="24.95" customHeight="1" x14ac:dyDescent="0.25">
      <c r="A5" s="1"/>
      <c r="B5" s="113" t="s">
        <v>1</v>
      </c>
      <c r="C5" s="114"/>
      <c r="D5" s="102" t="s">
        <v>348</v>
      </c>
      <c r="E5" s="3"/>
      <c r="F5" s="4"/>
      <c r="H5" s="12"/>
    </row>
    <row r="6" spans="1:9" s="2" customFormat="1" ht="6.75" customHeight="1" x14ac:dyDescent="0.25">
      <c r="A6" s="1"/>
      <c r="B6" s="1"/>
      <c r="C6" s="1"/>
      <c r="D6" s="1"/>
      <c r="E6" s="1"/>
      <c r="F6" s="1"/>
    </row>
    <row r="7" spans="1:9" s="2" customFormat="1" ht="24.95" customHeight="1" x14ac:dyDescent="0.25">
      <c r="A7" s="1"/>
      <c r="B7" s="6" t="s">
        <v>357</v>
      </c>
      <c r="C7" s="7"/>
      <c r="D7" s="5" t="str">
        <f>INDEX(Table1[Type of School Facility Ventilation],MATCH('3. School Dashboard'!D5,Table1[Name of School Facility],0),1)</f>
        <v>Mechanical Ventilation</v>
      </c>
      <c r="E7" s="18"/>
      <c r="F7" s="9"/>
    </row>
    <row r="8" spans="1:9" s="2" customFormat="1" ht="12.6" customHeight="1" x14ac:dyDescent="0.25">
      <c r="A8" s="1"/>
      <c r="B8" s="1"/>
      <c r="C8" s="1"/>
      <c r="D8" s="1"/>
      <c r="E8" s="1"/>
      <c r="F8" s="1"/>
    </row>
    <row r="9" spans="1:9" s="2" customFormat="1" ht="27" customHeight="1" x14ac:dyDescent="0.25">
      <c r="A9" s="1"/>
      <c r="B9" s="113" t="s">
        <v>361</v>
      </c>
      <c r="C9" s="114"/>
      <c r="D9" s="114"/>
      <c r="E9" s="114"/>
      <c r="F9" s="115"/>
    </row>
    <row r="10" spans="1:9" s="2" customFormat="1" ht="18" customHeight="1" x14ac:dyDescent="0.25">
      <c r="A10" s="1"/>
      <c r="B10" s="116" t="s">
        <v>145</v>
      </c>
      <c r="C10" s="117"/>
      <c r="D10" s="117"/>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25">
      <c r="A11" s="1"/>
      <c r="B11" s="116" t="s">
        <v>141</v>
      </c>
      <c r="C11" s="117"/>
      <c r="D11" s="117"/>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25">
      <c r="A12" s="1"/>
      <c r="B12" s="110" t="s">
        <v>6</v>
      </c>
      <c r="C12" s="111"/>
      <c r="D12" s="111"/>
      <c r="E12" s="46" t="str">
        <f>IF(AND(I12="NA", $D$7="Non-Mechanical Ventilation (Natural Ventilation / Exhaust Only)"),"Not Applicable", "")</f>
        <v/>
      </c>
      <c r="F12" s="8">
        <f>IF($I12="NA",-1,IF(I12="Yes",1,0))</f>
        <v>1</v>
      </c>
      <c r="I12" s="45" t="str">
        <f>INDEX(Table1[Higher grade filters installed],MATCH('3. School Dashboard'!$D$5,Table1[Name of School Facility],0))</f>
        <v>Yes</v>
      </c>
    </row>
    <row r="13" spans="1:9" s="2" customFormat="1" ht="18" customHeight="1" x14ac:dyDescent="0.25">
      <c r="A13" s="1"/>
      <c r="B13" s="110" t="s">
        <v>359</v>
      </c>
      <c r="C13" s="111"/>
      <c r="D13" s="111"/>
      <c r="E13" s="46" t="str">
        <f>IF(AND(I13="NA", $D$7="Non-Mechanical Ventilation (Natural Ventilation / Exhaust Only)"),"Not Applicable", "")</f>
        <v/>
      </c>
      <c r="F13" s="8">
        <f>IF(I13="NA",-1,IF(I13="Yes",1,0))</f>
        <v>1</v>
      </c>
      <c r="I13" s="45" t="str">
        <f>INDEX(Table1[Increased frequency of filter changes],MATCH('3. School Dashboard'!$D$5,Table1[Name of School Facility],0))</f>
        <v>Yes</v>
      </c>
    </row>
    <row r="14" spans="1:9" ht="18" customHeight="1" x14ac:dyDescent="0.25">
      <c r="B14" s="110" t="s">
        <v>360</v>
      </c>
      <c r="C14" s="111"/>
      <c r="D14" s="111"/>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25">
      <c r="B15" s="110" t="s">
        <v>364</v>
      </c>
      <c r="C15" s="111"/>
      <c r="D15" s="111"/>
      <c r="E15" s="46" t="str">
        <f>IF(I15="NA", "Not Applicable", "")</f>
        <v>Not Applicable</v>
      </c>
      <c r="F15" s="81">
        <f>IF(I15="NA",-1,IF(I15="Yes",1,0))</f>
        <v>-1</v>
      </c>
      <c r="G15" s="10"/>
      <c r="I15" s="45" t="str">
        <f>INDEX(Table1[HEPA units deployed in portables, as needed ],MATCH('3. School Dashboard'!$D$5,Table1[Name of School Facility],0))</f>
        <v>NA</v>
      </c>
    </row>
    <row r="16" spans="1:9" ht="18" customHeight="1" x14ac:dyDescent="0.25">
      <c r="B16" s="108" t="s">
        <v>7</v>
      </c>
      <c r="C16" s="109"/>
      <c r="D16" s="109"/>
      <c r="E16" s="109"/>
      <c r="F16" s="84">
        <f>INDEX(Table1[Standalone HEPA filter units in place],MATCH('3. School Dashboard'!$D$5,Table1[Name of School Facility],0))</f>
        <v>4</v>
      </c>
      <c r="G16" s="11"/>
      <c r="I16" s="45">
        <f>INDEX(Table1[Standalone HEPA filter units in place],MATCH('3. School Dashboard'!$D$5,Table1[Name of School Facility],0))</f>
        <v>4</v>
      </c>
    </row>
    <row r="17" spans="2:2" ht="27" customHeight="1" x14ac:dyDescent="0.25">
      <c r="B17" s="90" t="s">
        <v>362</v>
      </c>
    </row>
    <row r="18" spans="2:2" x14ac:dyDescent="0.25">
      <c r="B18" s="91" t="s">
        <v>363</v>
      </c>
    </row>
    <row r="26" spans="2:2" ht="3.95" hidden="1" customHeight="1" x14ac:dyDescent="0.25"/>
  </sheetData>
  <sheetProtection algorithmName="SHA-512" hashValue="pZ9WwMcdRfCPpubQqzHqJw3yyzDh2udts9NpniTZ5fnJWdnOMlkrD+VkzcVjuG6wPgEvGrEK3bG1b36Ms6PdWQ==" saltValue="giSh58Zst9jZ9SC0W8ofAQ==" spinCount="100000" sheet="1" selectLockedCells="1"/>
  <mergeCells count="10">
    <mergeCell ref="B2:F2"/>
    <mergeCell ref="B5:C5"/>
    <mergeCell ref="B9:F9"/>
    <mergeCell ref="B10:D10"/>
    <mergeCell ref="B11:D11"/>
    <mergeCell ref="B16:E16"/>
    <mergeCell ref="B12:D12"/>
    <mergeCell ref="B13:D13"/>
    <mergeCell ref="B14:D14"/>
    <mergeCell ref="B15:D15"/>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00000000-0002-0000-0200-000000000000}">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79998168889431442"/>
    <pageSetUpPr fitToPage="1"/>
  </sheetPr>
  <dimension ref="A1:R33"/>
  <sheetViews>
    <sheetView topLeftCell="A19" zoomScaleNormal="100" workbookViewId="0">
      <selection activeCell="C35" sqref="C35"/>
    </sheetView>
  </sheetViews>
  <sheetFormatPr defaultRowHeight="15" x14ac:dyDescent="0.25"/>
  <cols>
    <col min="1" max="1" width="6.140625" style="35" customWidth="1"/>
    <col min="2" max="2" width="62.42578125" style="21" customWidth="1"/>
    <col min="3" max="3" width="57.85546875" customWidth="1"/>
    <col min="4" max="4" width="14" customWidth="1"/>
    <col min="5" max="17" width="15.85546875" customWidth="1"/>
  </cols>
  <sheetData>
    <row r="1" spans="1:18" ht="16.5" thickBot="1" x14ac:dyDescent="0.3">
      <c r="A1" s="72" t="s">
        <v>131</v>
      </c>
      <c r="B1" s="33" t="s">
        <v>113</v>
      </c>
      <c r="C1" s="34" t="s">
        <v>114</v>
      </c>
    </row>
    <row r="2" spans="1:18" ht="19.5" thickBot="1" x14ac:dyDescent="0.35">
      <c r="A2" s="17"/>
      <c r="B2" s="20"/>
      <c r="C2" s="13"/>
      <c r="F2" s="127" t="s">
        <v>382</v>
      </c>
      <c r="G2" s="128"/>
    </row>
    <row r="3" spans="1:18" x14ac:dyDescent="0.25">
      <c r="A3" s="23"/>
      <c r="B3" s="24" t="s">
        <v>117</v>
      </c>
      <c r="C3" s="25"/>
      <c r="F3" s="98"/>
      <c r="G3" s="99" t="s">
        <v>384</v>
      </c>
    </row>
    <row r="4" spans="1:18" ht="15.75" thickBot="1" x14ac:dyDescent="0.3">
      <c r="A4" s="17"/>
      <c r="B4" s="20"/>
      <c r="F4" s="100"/>
      <c r="G4" s="101" t="s">
        <v>383</v>
      </c>
    </row>
    <row r="5" spans="1:18" x14ac:dyDescent="0.25">
      <c r="A5" s="17">
        <v>1</v>
      </c>
      <c r="B5" s="20" t="s">
        <v>8</v>
      </c>
      <c r="C5" s="22" t="s">
        <v>95</v>
      </c>
      <c r="D5" s="66" t="s">
        <v>380</v>
      </c>
      <c r="E5" s="82"/>
    </row>
    <row r="6" spans="1:18" x14ac:dyDescent="0.25">
      <c r="B6" s="20"/>
    </row>
    <row r="7" spans="1:18" x14ac:dyDescent="0.25">
      <c r="A7" s="17">
        <v>2</v>
      </c>
      <c r="B7" s="20" t="s">
        <v>112</v>
      </c>
    </row>
    <row r="8" spans="1:18" ht="45" x14ac:dyDescent="0.25">
      <c r="A8" s="55">
        <v>2.1</v>
      </c>
      <c r="C8" s="83" t="s">
        <v>388</v>
      </c>
      <c r="D8" s="66" t="s">
        <v>376</v>
      </c>
    </row>
    <row r="9" spans="1:18" ht="30" x14ac:dyDescent="0.25">
      <c r="A9" s="62">
        <v>2.2000000000000002</v>
      </c>
      <c r="C9" s="83" t="s">
        <v>387</v>
      </c>
      <c r="D9" s="66" t="s">
        <v>376</v>
      </c>
    </row>
    <row r="10" spans="1:18" ht="30" x14ac:dyDescent="0.25">
      <c r="A10" s="62">
        <v>2.2999999999999998</v>
      </c>
      <c r="C10" s="83" t="s">
        <v>385</v>
      </c>
      <c r="D10" s="66" t="s">
        <v>376</v>
      </c>
    </row>
    <row r="11" spans="1:18" ht="45" x14ac:dyDescent="0.25">
      <c r="A11" s="62">
        <v>2.4</v>
      </c>
      <c r="C11" s="83" t="s">
        <v>389</v>
      </c>
      <c r="D11" s="66" t="s">
        <v>376</v>
      </c>
    </row>
    <row r="12" spans="1:18" x14ac:dyDescent="0.25">
      <c r="A12" s="17"/>
      <c r="B12" s="20"/>
    </row>
    <row r="13" spans="1:18" x14ac:dyDescent="0.25">
      <c r="A13" s="23"/>
      <c r="B13" s="24" t="s">
        <v>118</v>
      </c>
      <c r="C13" s="25"/>
    </row>
    <row r="14" spans="1:18" ht="15.75" thickBot="1" x14ac:dyDescent="0.3">
      <c r="A14" s="17"/>
      <c r="B14" s="20"/>
      <c r="R14" s="47"/>
    </row>
    <row r="15" spans="1:18" ht="15.75" thickBot="1" x14ac:dyDescent="0.3">
      <c r="A15" s="50">
        <v>3</v>
      </c>
      <c r="B15" s="49" t="s">
        <v>116</v>
      </c>
      <c r="C15" s="48"/>
      <c r="E15" s="118" t="s">
        <v>129</v>
      </c>
      <c r="F15" s="119"/>
      <c r="G15" s="119"/>
      <c r="H15" s="119"/>
      <c r="I15" s="119"/>
      <c r="J15" s="119"/>
      <c r="K15" s="119"/>
      <c r="L15" s="119"/>
      <c r="M15" s="119"/>
      <c r="N15" s="119"/>
      <c r="O15" s="119"/>
      <c r="P15" s="119"/>
      <c r="Q15" s="120"/>
    </row>
    <row r="16" spans="1:18" x14ac:dyDescent="0.25">
      <c r="E16" s="121" t="s">
        <v>123</v>
      </c>
      <c r="F16" s="122"/>
      <c r="G16" s="122"/>
      <c r="H16" s="122"/>
      <c r="I16" s="122"/>
      <c r="J16" s="123"/>
      <c r="K16" s="124" t="s">
        <v>124</v>
      </c>
      <c r="L16" s="125"/>
      <c r="M16" s="125"/>
      <c r="N16" s="125"/>
      <c r="O16" s="125"/>
      <c r="P16" s="125"/>
      <c r="Q16" s="126"/>
    </row>
    <row r="17" spans="1:17" ht="60" x14ac:dyDescent="0.25">
      <c r="C17" s="66" t="s">
        <v>381</v>
      </c>
      <c r="E17" s="58" t="s">
        <v>126</v>
      </c>
      <c r="F17" s="59" t="s">
        <v>126</v>
      </c>
      <c r="G17" s="92" t="s">
        <v>369</v>
      </c>
      <c r="H17" s="92" t="s">
        <v>371</v>
      </c>
      <c r="I17" s="92" t="s">
        <v>370</v>
      </c>
      <c r="J17" s="93" t="s">
        <v>372</v>
      </c>
      <c r="K17" s="65" t="s">
        <v>128</v>
      </c>
      <c r="L17" s="60" t="s">
        <v>125</v>
      </c>
      <c r="M17" s="77" t="s">
        <v>139</v>
      </c>
      <c r="N17" s="92" t="s">
        <v>371</v>
      </c>
      <c r="O17" s="92" t="s">
        <v>370</v>
      </c>
      <c r="P17" s="92" t="s">
        <v>369</v>
      </c>
      <c r="Q17" s="93" t="s">
        <v>372</v>
      </c>
    </row>
    <row r="18" spans="1:17" ht="30" customHeight="1" x14ac:dyDescent="0.25">
      <c r="A18" s="61">
        <v>3.1</v>
      </c>
      <c r="B18" s="20" t="s">
        <v>368</v>
      </c>
      <c r="C18" s="63">
        <f>SUM(E18:J18)/1000000</f>
        <v>6.8384</v>
      </c>
      <c r="D18" s="66"/>
      <c r="E18" s="94">
        <f>INDEX('Funding Tables'!$Q$3:$Q$78,MATCH('4. Board Level Worksheet'!$C$5,'Funding Tables'!$C$3:$C$78,0))*1000000</f>
        <v>1026999.9999999999</v>
      </c>
      <c r="F18" s="94">
        <f>INDEX('Funding Tables'!$R$3:$R$78,MATCH('4. Board Level Worksheet'!$C$5,'Funding Tables'!$C$3:$C$78,0))*1000000</f>
        <v>1026999.9999999999</v>
      </c>
      <c r="G18" s="95">
        <v>4784400</v>
      </c>
      <c r="H18" s="95">
        <v>0</v>
      </c>
      <c r="I18" s="95">
        <v>0</v>
      </c>
      <c r="J18" s="95">
        <v>0</v>
      </c>
      <c r="K18" s="56"/>
      <c r="L18" s="51"/>
      <c r="M18" s="51"/>
      <c r="N18" s="51"/>
      <c r="O18" s="51"/>
      <c r="P18" s="51"/>
      <c r="Q18" s="52"/>
    </row>
    <row r="19" spans="1:17" ht="30" customHeight="1" thickBot="1" x14ac:dyDescent="0.3">
      <c r="A19" s="61">
        <v>3.2</v>
      </c>
      <c r="B19" s="20" t="s">
        <v>115</v>
      </c>
      <c r="C19" s="63">
        <f>SUM(K19:Q19)/1000000</f>
        <v>8.5138890000000007</v>
      </c>
      <c r="D19" s="66"/>
      <c r="E19" s="53"/>
      <c r="F19" s="54"/>
      <c r="G19" s="54"/>
      <c r="H19" s="54"/>
      <c r="I19" s="54"/>
      <c r="J19" s="57"/>
      <c r="K19" s="96">
        <f>INDEX('Funding Tables'!$S$3:$S$78,MATCH('4. Board Level Worksheet'!$C$5,'Funding Tables'!$C$3:$C$78,0))*1000000</f>
        <v>697289</v>
      </c>
      <c r="L19" s="96">
        <f>INDEX('Funding Tables'!$T$3:$T$78,MATCH('4. Board Level Worksheet'!$C$5,'Funding Tables'!$C$3:$C$78,0))*1000000</f>
        <v>141000</v>
      </c>
      <c r="M19" s="96">
        <f>INDEX('Funding Tables'!$V$3:$V$78,MATCH('4. Board Level Worksheet'!$C$5,'Funding Tables'!$C$3:$C$78,0))*1000000</f>
        <v>499000</v>
      </c>
      <c r="N19" s="95">
        <v>0</v>
      </c>
      <c r="O19" s="95">
        <v>3421000</v>
      </c>
      <c r="P19" s="95">
        <v>3755600</v>
      </c>
      <c r="Q19" s="95">
        <v>0</v>
      </c>
    </row>
    <row r="21" spans="1:17" x14ac:dyDescent="0.25">
      <c r="A21" s="17">
        <v>3.3</v>
      </c>
      <c r="B21" s="64" t="s">
        <v>127</v>
      </c>
      <c r="C21" s="26">
        <v>103</v>
      </c>
      <c r="D21" s="66" t="s">
        <v>376</v>
      </c>
    </row>
    <row r="22" spans="1:17" x14ac:dyDescent="0.25">
      <c r="A22" s="17">
        <v>3.4</v>
      </c>
      <c r="B22" s="64" t="s">
        <v>146</v>
      </c>
      <c r="C22" s="26">
        <v>103</v>
      </c>
      <c r="D22" s="66" t="s">
        <v>376</v>
      </c>
    </row>
    <row r="23" spans="1:17" x14ac:dyDescent="0.25">
      <c r="A23" s="17">
        <v>3.5</v>
      </c>
      <c r="B23" s="64" t="s">
        <v>378</v>
      </c>
      <c r="C23" s="88">
        <f>IFERROR(C22/ROWS(Table1[Name of School Facility]),"")</f>
        <v>1</v>
      </c>
      <c r="D23" s="66" t="s">
        <v>377</v>
      </c>
    </row>
    <row r="24" spans="1:17" x14ac:dyDescent="0.25">
      <c r="A24" s="17">
        <v>3.6</v>
      </c>
      <c r="B24" s="64" t="s">
        <v>374</v>
      </c>
      <c r="C24" s="26">
        <v>24</v>
      </c>
      <c r="D24" s="66" t="s">
        <v>376</v>
      </c>
    </row>
    <row r="25" spans="1:17" x14ac:dyDescent="0.25">
      <c r="A25" s="17">
        <v>3.7</v>
      </c>
      <c r="B25" s="64" t="s">
        <v>356</v>
      </c>
      <c r="C25" s="26">
        <v>24</v>
      </c>
      <c r="D25" s="66" t="s">
        <v>376</v>
      </c>
    </row>
    <row r="26" spans="1:17" x14ac:dyDescent="0.25">
      <c r="A26" s="17">
        <v>3.8</v>
      </c>
      <c r="B26" s="64" t="s">
        <v>379</v>
      </c>
      <c r="C26" s="88">
        <f>IFERROR(C25/ROWS(Table1[Name of School Facility]),"")</f>
        <v>0.23300970873786409</v>
      </c>
      <c r="D26" s="66" t="s">
        <v>377</v>
      </c>
    </row>
    <row r="27" spans="1:17" x14ac:dyDescent="0.25">
      <c r="A27" s="17"/>
      <c r="B27" s="20"/>
      <c r="C27" s="21"/>
      <c r="D27" s="66"/>
    </row>
    <row r="28" spans="1:17" x14ac:dyDescent="0.25">
      <c r="A28" s="50">
        <v>4</v>
      </c>
      <c r="B28" s="49" t="s">
        <v>373</v>
      </c>
      <c r="C28" s="85">
        <v>533</v>
      </c>
      <c r="D28" s="66" t="s">
        <v>376</v>
      </c>
    </row>
    <row r="33" spans="3:3" x14ac:dyDescent="0.25">
      <c r="C33" s="103"/>
    </row>
  </sheetData>
  <sheetProtection algorithmName="SHA-512" hashValue="bDHeXqy8WcqMb9oqdzC2WNKH5lmpKC+NcwpdtvqJUwvQ3ruu4d/PYKvO96ZMz36Zdd8p4jD+yrQnmUxPY/jjlQ==" saltValue="bVw+unvlUt7JnIUgrIvV/w==" spinCount="100000" sheet="1" objects="1" scenarios="1" selectLockedCells="1" selectUnlockedCells="1"/>
  <mergeCells count="4">
    <mergeCell ref="E15:Q15"/>
    <mergeCell ref="E16:J16"/>
    <mergeCell ref="K16:Q16"/>
    <mergeCell ref="F2:G2"/>
  </mergeCells>
  <dataValidations count="1">
    <dataValidation operator="lessThan" allowBlank="1" showInputMessage="1" showErrorMessage="1" sqref="E8 C8" xr:uid="{00000000-0002-0000-0300-000000000000}"/>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79998168889431442"/>
    <pageSetUpPr fitToPage="1"/>
  </sheetPr>
  <dimension ref="A1:K109"/>
  <sheetViews>
    <sheetView topLeftCell="D50" zoomScale="110" zoomScaleNormal="110" workbookViewId="0">
      <selection activeCell="H65" sqref="H65"/>
    </sheetView>
  </sheetViews>
  <sheetFormatPr defaultRowHeight="15" x14ac:dyDescent="0.25"/>
  <cols>
    <col min="1" max="1" width="27.28515625" customWidth="1"/>
    <col min="2" max="2" width="11.5703125" customWidth="1"/>
    <col min="3" max="3" width="27.140625" style="28" customWidth="1"/>
    <col min="4" max="4" width="22.42578125" style="28" customWidth="1"/>
    <col min="5" max="5" width="21.85546875" style="28" customWidth="1"/>
    <col min="6" max="6" width="24.28515625" style="28" customWidth="1"/>
    <col min="7" max="7" width="25.85546875" style="28" customWidth="1"/>
    <col min="8" max="8" width="31.7109375" style="28" customWidth="1"/>
    <col min="9" max="9" width="25" style="28" customWidth="1"/>
    <col min="10" max="10" width="23.5703125" style="28" customWidth="1"/>
    <col min="11" max="11" width="10.42578125" style="28" bestFit="1" customWidth="1"/>
    <col min="14" max="14" width="29.42578125" customWidth="1"/>
    <col min="23" max="23" width="32.85546875" customWidth="1"/>
  </cols>
  <sheetData>
    <row r="1" spans="1:11" ht="15.75" x14ac:dyDescent="0.25">
      <c r="A1" s="73" t="s">
        <v>132</v>
      </c>
    </row>
    <row r="2" spans="1:11" s="27" customFormat="1" ht="90" x14ac:dyDescent="0.25">
      <c r="A2" s="97" t="s">
        <v>375</v>
      </c>
      <c r="B2" s="29"/>
      <c r="C2" s="30" t="s">
        <v>365</v>
      </c>
      <c r="D2" s="31" t="s">
        <v>121</v>
      </c>
      <c r="E2" s="31" t="s">
        <v>121</v>
      </c>
      <c r="F2" s="31" t="s">
        <v>121</v>
      </c>
      <c r="G2" s="31" t="s">
        <v>121</v>
      </c>
      <c r="H2" s="31" t="s">
        <v>121</v>
      </c>
      <c r="I2" s="31" t="s">
        <v>121</v>
      </c>
      <c r="J2" s="31" t="s">
        <v>367</v>
      </c>
    </row>
    <row r="3" spans="1:11" ht="15.75" thickBot="1" x14ac:dyDescent="0.3">
      <c r="K3"/>
    </row>
    <row r="4" spans="1:11" ht="15.75" thickBot="1" x14ac:dyDescent="0.3">
      <c r="A4" s="36" t="s">
        <v>119</v>
      </c>
      <c r="B4" s="37"/>
      <c r="C4" s="38"/>
      <c r="D4" s="39" t="s">
        <v>120</v>
      </c>
      <c r="E4" s="40"/>
      <c r="F4" s="40"/>
      <c r="G4" s="40"/>
      <c r="H4" s="40"/>
      <c r="I4" s="40"/>
      <c r="J4" s="40"/>
      <c r="K4"/>
    </row>
    <row r="5" spans="1:11" s="32" customFormat="1" ht="34.5" customHeight="1" thickBot="1" x14ac:dyDescent="0.3">
      <c r="A5" s="41" t="s">
        <v>2</v>
      </c>
      <c r="B5" s="42" t="s">
        <v>3</v>
      </c>
      <c r="C5" s="42" t="s">
        <v>4</v>
      </c>
      <c r="D5" s="43" t="s">
        <v>145</v>
      </c>
      <c r="E5" s="74" t="s">
        <v>141</v>
      </c>
      <c r="F5" s="44" t="s">
        <v>6</v>
      </c>
      <c r="G5" s="44" t="s">
        <v>359</v>
      </c>
      <c r="H5" s="74" t="s">
        <v>360</v>
      </c>
      <c r="I5" s="44" t="s">
        <v>144</v>
      </c>
      <c r="J5" s="44" t="s">
        <v>7</v>
      </c>
      <c r="K5" s="89" t="s">
        <v>150</v>
      </c>
    </row>
    <row r="6" spans="1:11" x14ac:dyDescent="0.25">
      <c r="A6" t="s">
        <v>173</v>
      </c>
      <c r="B6" t="s">
        <v>152</v>
      </c>
      <c r="C6" s="28" t="s">
        <v>147</v>
      </c>
      <c r="D6" s="28" t="s">
        <v>5</v>
      </c>
      <c r="E6" s="28" t="s">
        <v>5</v>
      </c>
      <c r="F6" s="28" t="s">
        <v>5</v>
      </c>
      <c r="G6" s="28" t="s">
        <v>5</v>
      </c>
      <c r="H6" s="28" t="s">
        <v>5</v>
      </c>
      <c r="I6" s="28" t="s">
        <v>122</v>
      </c>
      <c r="J6" s="28">
        <v>0</v>
      </c>
      <c r="K6" s="28">
        <v>42</v>
      </c>
    </row>
    <row r="7" spans="1:11" x14ac:dyDescent="0.25">
      <c r="A7" t="s">
        <v>154</v>
      </c>
      <c r="B7" t="s">
        <v>155</v>
      </c>
      <c r="C7" s="28" t="s">
        <v>143</v>
      </c>
      <c r="D7" s="28" t="s">
        <v>5</v>
      </c>
      <c r="E7" s="28" t="s">
        <v>5</v>
      </c>
      <c r="F7" s="28" t="s">
        <v>5</v>
      </c>
      <c r="G7" s="28" t="s">
        <v>5</v>
      </c>
      <c r="H7" s="28" t="s">
        <v>5</v>
      </c>
      <c r="I7" s="28" t="s">
        <v>122</v>
      </c>
      <c r="J7" s="28">
        <v>0</v>
      </c>
      <c r="K7" s="28">
        <v>42</v>
      </c>
    </row>
    <row r="8" spans="1:11" x14ac:dyDescent="0.25">
      <c r="A8" t="s">
        <v>174</v>
      </c>
      <c r="B8" t="s">
        <v>175</v>
      </c>
      <c r="C8" s="28" t="s">
        <v>147</v>
      </c>
      <c r="D8" s="28" t="s">
        <v>5</v>
      </c>
      <c r="E8" s="28" t="s">
        <v>5</v>
      </c>
      <c r="F8" s="28" t="s">
        <v>5</v>
      </c>
      <c r="G8" s="28" t="s">
        <v>5</v>
      </c>
      <c r="H8" s="28" t="s">
        <v>5</v>
      </c>
      <c r="I8" s="28" t="s">
        <v>122</v>
      </c>
      <c r="J8" s="28">
        <v>2</v>
      </c>
      <c r="K8" s="28">
        <v>42</v>
      </c>
    </row>
    <row r="9" spans="1:11" x14ac:dyDescent="0.25">
      <c r="A9" t="s">
        <v>176</v>
      </c>
      <c r="B9" t="s">
        <v>177</v>
      </c>
      <c r="C9" s="28" t="s">
        <v>147</v>
      </c>
      <c r="D9" s="28" t="s">
        <v>5</v>
      </c>
      <c r="E9" s="28" t="s">
        <v>5</v>
      </c>
      <c r="F9" s="28" t="s">
        <v>5</v>
      </c>
      <c r="G9" s="28" t="s">
        <v>5</v>
      </c>
      <c r="H9" s="28" t="s">
        <v>5</v>
      </c>
      <c r="I9" s="28" t="s">
        <v>122</v>
      </c>
      <c r="J9" s="28">
        <v>2</v>
      </c>
      <c r="K9" s="28">
        <v>42</v>
      </c>
    </row>
    <row r="10" spans="1:11" x14ac:dyDescent="0.25">
      <c r="A10" t="s">
        <v>178</v>
      </c>
      <c r="B10" t="s">
        <v>179</v>
      </c>
      <c r="C10" s="28" t="s">
        <v>147</v>
      </c>
      <c r="D10" s="28" t="s">
        <v>5</v>
      </c>
      <c r="E10" s="28" t="s">
        <v>5</v>
      </c>
      <c r="F10" s="28" t="s">
        <v>5</v>
      </c>
      <c r="G10" s="28" t="s">
        <v>5</v>
      </c>
      <c r="H10" s="28" t="s">
        <v>5</v>
      </c>
      <c r="I10" s="28" t="s">
        <v>122</v>
      </c>
      <c r="J10" s="28">
        <v>6</v>
      </c>
      <c r="K10" s="28">
        <v>42</v>
      </c>
    </row>
    <row r="11" spans="1:11" x14ac:dyDescent="0.25">
      <c r="A11" t="s">
        <v>180</v>
      </c>
      <c r="B11" t="s">
        <v>181</v>
      </c>
      <c r="C11" s="28" t="s">
        <v>147</v>
      </c>
      <c r="D11" s="28" t="s">
        <v>5</v>
      </c>
      <c r="E11" s="28" t="s">
        <v>5</v>
      </c>
      <c r="F11" s="28" t="s">
        <v>5</v>
      </c>
      <c r="G11" s="28" t="s">
        <v>5</v>
      </c>
      <c r="H11" s="28" t="s">
        <v>5</v>
      </c>
      <c r="I11" s="28" t="s">
        <v>122</v>
      </c>
      <c r="J11" s="28">
        <v>8</v>
      </c>
      <c r="K11" s="28">
        <v>42</v>
      </c>
    </row>
    <row r="12" spans="1:11" x14ac:dyDescent="0.25">
      <c r="A12" t="s">
        <v>182</v>
      </c>
      <c r="B12" t="s">
        <v>183</v>
      </c>
      <c r="C12" s="28" t="s">
        <v>147</v>
      </c>
      <c r="D12" s="28" t="s">
        <v>5</v>
      </c>
      <c r="E12" s="28" t="s">
        <v>5</v>
      </c>
      <c r="F12" s="28" t="s">
        <v>5</v>
      </c>
      <c r="G12" s="28" t="s">
        <v>5</v>
      </c>
      <c r="H12" s="28" t="s">
        <v>5</v>
      </c>
      <c r="I12" s="28" t="s">
        <v>122</v>
      </c>
      <c r="J12" s="28">
        <v>0</v>
      </c>
      <c r="K12" s="28">
        <v>42</v>
      </c>
    </row>
    <row r="13" spans="1:11" x14ac:dyDescent="0.25">
      <c r="A13" t="s">
        <v>184</v>
      </c>
      <c r="B13" t="s">
        <v>185</v>
      </c>
      <c r="C13" s="28" t="s">
        <v>147</v>
      </c>
      <c r="D13" s="28" t="s">
        <v>5</v>
      </c>
      <c r="E13" s="28" t="s">
        <v>5</v>
      </c>
      <c r="F13" s="28" t="s">
        <v>5</v>
      </c>
      <c r="G13" s="28" t="s">
        <v>5</v>
      </c>
      <c r="H13" s="28" t="s">
        <v>5</v>
      </c>
      <c r="I13" s="28" t="s">
        <v>122</v>
      </c>
      <c r="J13" s="28">
        <v>4</v>
      </c>
      <c r="K13" s="28">
        <v>42</v>
      </c>
    </row>
    <row r="14" spans="1:11" x14ac:dyDescent="0.25">
      <c r="A14" t="s">
        <v>186</v>
      </c>
      <c r="B14" t="s">
        <v>187</v>
      </c>
      <c r="C14" s="28" t="s">
        <v>147</v>
      </c>
      <c r="D14" s="28" t="s">
        <v>5</v>
      </c>
      <c r="E14" s="28" t="s">
        <v>5</v>
      </c>
      <c r="F14" s="28" t="s">
        <v>5</v>
      </c>
      <c r="G14" s="28" t="s">
        <v>5</v>
      </c>
      <c r="H14" s="28" t="s">
        <v>5</v>
      </c>
      <c r="I14" s="28" t="s">
        <v>122</v>
      </c>
      <c r="J14" s="28">
        <v>2</v>
      </c>
      <c r="K14" s="28">
        <v>42</v>
      </c>
    </row>
    <row r="15" spans="1:11" x14ac:dyDescent="0.25">
      <c r="A15" t="s">
        <v>188</v>
      </c>
      <c r="B15" t="s">
        <v>189</v>
      </c>
      <c r="C15" s="28" t="s">
        <v>147</v>
      </c>
      <c r="D15" s="28" t="s">
        <v>5</v>
      </c>
      <c r="E15" s="28" t="s">
        <v>5</v>
      </c>
      <c r="F15" s="28" t="s">
        <v>5</v>
      </c>
      <c r="G15" s="28" t="s">
        <v>5</v>
      </c>
      <c r="H15" s="28" t="s">
        <v>5</v>
      </c>
      <c r="I15" s="28" t="s">
        <v>122</v>
      </c>
      <c r="J15" s="28">
        <v>4</v>
      </c>
      <c r="K15" s="28">
        <v>42</v>
      </c>
    </row>
    <row r="16" spans="1:11" x14ac:dyDescent="0.25">
      <c r="A16" t="s">
        <v>190</v>
      </c>
      <c r="B16" t="s">
        <v>191</v>
      </c>
      <c r="C16" s="28" t="s">
        <v>147</v>
      </c>
      <c r="D16" s="28" t="s">
        <v>5</v>
      </c>
      <c r="E16" s="28" t="s">
        <v>5</v>
      </c>
      <c r="F16" s="28" t="s">
        <v>5</v>
      </c>
      <c r="G16" s="28" t="s">
        <v>5</v>
      </c>
      <c r="H16" s="28" t="s">
        <v>5</v>
      </c>
      <c r="I16" s="28" t="s">
        <v>122</v>
      </c>
      <c r="J16" s="28">
        <v>0</v>
      </c>
      <c r="K16" s="28">
        <v>42</v>
      </c>
    </row>
    <row r="17" spans="1:11" x14ac:dyDescent="0.25">
      <c r="A17" t="s">
        <v>192</v>
      </c>
      <c r="B17" t="s">
        <v>193</v>
      </c>
      <c r="C17" s="28" t="s">
        <v>147</v>
      </c>
      <c r="D17" s="28" t="s">
        <v>5</v>
      </c>
      <c r="E17" s="28" t="s">
        <v>5</v>
      </c>
      <c r="F17" s="28" t="s">
        <v>5</v>
      </c>
      <c r="G17" s="28" t="s">
        <v>5</v>
      </c>
      <c r="H17" s="28" t="s">
        <v>5</v>
      </c>
      <c r="I17" s="28" t="s">
        <v>122</v>
      </c>
      <c r="J17" s="28">
        <v>6</v>
      </c>
      <c r="K17" s="28">
        <v>42</v>
      </c>
    </row>
    <row r="18" spans="1:11" x14ac:dyDescent="0.25">
      <c r="A18" t="s">
        <v>194</v>
      </c>
      <c r="B18" t="s">
        <v>195</v>
      </c>
      <c r="C18" s="28" t="s">
        <v>147</v>
      </c>
      <c r="D18" s="28" t="s">
        <v>5</v>
      </c>
      <c r="E18" s="28" t="s">
        <v>5</v>
      </c>
      <c r="F18" s="28" t="s">
        <v>5</v>
      </c>
      <c r="G18" s="28" t="s">
        <v>5</v>
      </c>
      <c r="H18" s="28" t="s">
        <v>5</v>
      </c>
      <c r="I18" s="28" t="s">
        <v>122</v>
      </c>
      <c r="J18" s="28">
        <v>2</v>
      </c>
      <c r="K18" s="28">
        <v>42</v>
      </c>
    </row>
    <row r="19" spans="1:11" x14ac:dyDescent="0.25">
      <c r="A19" t="s">
        <v>196</v>
      </c>
      <c r="B19" t="s">
        <v>197</v>
      </c>
      <c r="C19" s="28" t="s">
        <v>147</v>
      </c>
      <c r="D19" s="28" t="s">
        <v>5</v>
      </c>
      <c r="E19" s="28" t="s">
        <v>5</v>
      </c>
      <c r="F19" s="28" t="s">
        <v>5</v>
      </c>
      <c r="G19" s="28" t="s">
        <v>5</v>
      </c>
      <c r="H19" s="28" t="s">
        <v>5</v>
      </c>
      <c r="I19" s="28" t="s">
        <v>122</v>
      </c>
      <c r="J19" s="28">
        <v>4</v>
      </c>
      <c r="K19" s="28">
        <v>42</v>
      </c>
    </row>
    <row r="20" spans="1:11" x14ac:dyDescent="0.25">
      <c r="A20" t="s">
        <v>198</v>
      </c>
      <c r="B20" t="s">
        <v>199</v>
      </c>
      <c r="C20" s="28" t="s">
        <v>147</v>
      </c>
      <c r="D20" s="28" t="s">
        <v>5</v>
      </c>
      <c r="E20" s="28" t="s">
        <v>5</v>
      </c>
      <c r="F20" s="28" t="s">
        <v>5</v>
      </c>
      <c r="G20" s="28" t="s">
        <v>5</v>
      </c>
      <c r="H20" s="28" t="s">
        <v>5</v>
      </c>
      <c r="I20" s="28" t="s">
        <v>122</v>
      </c>
      <c r="J20" s="28">
        <v>0</v>
      </c>
      <c r="K20" s="28">
        <v>42</v>
      </c>
    </row>
    <row r="21" spans="1:11" x14ac:dyDescent="0.25">
      <c r="A21" t="s">
        <v>200</v>
      </c>
      <c r="B21" t="s">
        <v>201</v>
      </c>
      <c r="C21" s="28" t="s">
        <v>147</v>
      </c>
      <c r="D21" s="28" t="s">
        <v>5</v>
      </c>
      <c r="E21" s="28" t="s">
        <v>5</v>
      </c>
      <c r="F21" s="28" t="s">
        <v>5</v>
      </c>
      <c r="G21" s="28" t="s">
        <v>5</v>
      </c>
      <c r="H21" s="28" t="s">
        <v>5</v>
      </c>
      <c r="I21" s="28" t="s">
        <v>122</v>
      </c>
      <c r="J21" s="28">
        <v>6</v>
      </c>
      <c r="K21" s="28">
        <v>42</v>
      </c>
    </row>
    <row r="22" spans="1:11" x14ac:dyDescent="0.25">
      <c r="A22" t="s">
        <v>202</v>
      </c>
      <c r="B22" t="s">
        <v>203</v>
      </c>
      <c r="C22" s="28" t="s">
        <v>147</v>
      </c>
      <c r="D22" s="28" t="s">
        <v>5</v>
      </c>
      <c r="E22" s="28" t="s">
        <v>5</v>
      </c>
      <c r="F22" s="28" t="s">
        <v>5</v>
      </c>
      <c r="G22" s="28" t="s">
        <v>5</v>
      </c>
      <c r="H22" s="28" t="s">
        <v>5</v>
      </c>
      <c r="I22" s="28" t="s">
        <v>122</v>
      </c>
      <c r="J22" s="28">
        <v>10</v>
      </c>
      <c r="K22" s="28">
        <v>42</v>
      </c>
    </row>
    <row r="23" spans="1:11" x14ac:dyDescent="0.25">
      <c r="A23" t="s">
        <v>204</v>
      </c>
      <c r="B23" t="s">
        <v>205</v>
      </c>
      <c r="C23" s="28" t="s">
        <v>147</v>
      </c>
      <c r="D23" s="28" t="s">
        <v>5</v>
      </c>
      <c r="E23" s="28" t="s">
        <v>5</v>
      </c>
      <c r="F23" s="28" t="s">
        <v>5</v>
      </c>
      <c r="G23" s="28" t="s">
        <v>5</v>
      </c>
      <c r="H23" s="28" t="s">
        <v>5</v>
      </c>
      <c r="I23" s="28" t="s">
        <v>122</v>
      </c>
      <c r="J23" s="28">
        <v>0</v>
      </c>
      <c r="K23" s="28">
        <v>42</v>
      </c>
    </row>
    <row r="24" spans="1:11" x14ac:dyDescent="0.25">
      <c r="A24" t="s">
        <v>206</v>
      </c>
      <c r="B24" t="s">
        <v>207</v>
      </c>
      <c r="C24" s="28" t="s">
        <v>147</v>
      </c>
      <c r="D24" s="28" t="s">
        <v>5</v>
      </c>
      <c r="E24" s="28" t="s">
        <v>5</v>
      </c>
      <c r="F24" s="28" t="s">
        <v>5</v>
      </c>
      <c r="G24" s="28" t="s">
        <v>5</v>
      </c>
      <c r="H24" s="28" t="s">
        <v>5</v>
      </c>
      <c r="I24" s="28" t="s">
        <v>122</v>
      </c>
      <c r="J24" s="28">
        <v>6</v>
      </c>
      <c r="K24" s="28">
        <v>42</v>
      </c>
    </row>
    <row r="25" spans="1:11" x14ac:dyDescent="0.25">
      <c r="A25" t="s">
        <v>208</v>
      </c>
      <c r="B25" t="s">
        <v>209</v>
      </c>
      <c r="C25" s="28" t="s">
        <v>147</v>
      </c>
      <c r="D25" s="28" t="s">
        <v>5</v>
      </c>
      <c r="E25" s="28" t="s">
        <v>5</v>
      </c>
      <c r="F25" s="28" t="s">
        <v>5</v>
      </c>
      <c r="G25" s="28" t="s">
        <v>5</v>
      </c>
      <c r="H25" s="28" t="s">
        <v>5</v>
      </c>
      <c r="I25" s="28" t="s">
        <v>122</v>
      </c>
      <c r="J25" s="28">
        <v>6</v>
      </c>
      <c r="K25" s="28">
        <v>42</v>
      </c>
    </row>
    <row r="26" spans="1:11" x14ac:dyDescent="0.25">
      <c r="A26" t="s">
        <v>210</v>
      </c>
      <c r="B26" t="s">
        <v>211</v>
      </c>
      <c r="C26" s="28" t="s">
        <v>147</v>
      </c>
      <c r="D26" s="28" t="s">
        <v>5</v>
      </c>
      <c r="E26" s="28" t="s">
        <v>5</v>
      </c>
      <c r="F26" s="28" t="s">
        <v>5</v>
      </c>
      <c r="G26" s="28" t="s">
        <v>5</v>
      </c>
      <c r="H26" s="28" t="s">
        <v>5</v>
      </c>
      <c r="I26" s="28" t="s">
        <v>122</v>
      </c>
      <c r="J26" s="28">
        <v>6</v>
      </c>
      <c r="K26" s="28">
        <v>42</v>
      </c>
    </row>
    <row r="27" spans="1:11" x14ac:dyDescent="0.25">
      <c r="A27" t="s">
        <v>212</v>
      </c>
      <c r="B27" t="s">
        <v>213</v>
      </c>
      <c r="C27" s="28" t="s">
        <v>147</v>
      </c>
      <c r="D27" s="28" t="s">
        <v>5</v>
      </c>
      <c r="E27" s="28" t="s">
        <v>5</v>
      </c>
      <c r="F27" s="28" t="s">
        <v>5</v>
      </c>
      <c r="G27" s="28" t="s">
        <v>5</v>
      </c>
      <c r="H27" s="28" t="s">
        <v>5</v>
      </c>
      <c r="I27" s="28" t="s">
        <v>122</v>
      </c>
      <c r="J27" s="28">
        <v>6</v>
      </c>
      <c r="K27" s="28">
        <v>42</v>
      </c>
    </row>
    <row r="28" spans="1:11" x14ac:dyDescent="0.25">
      <c r="A28" t="s">
        <v>214</v>
      </c>
      <c r="B28" t="s">
        <v>215</v>
      </c>
      <c r="C28" s="28" t="s">
        <v>147</v>
      </c>
      <c r="D28" s="28" t="s">
        <v>5</v>
      </c>
      <c r="E28" s="28" t="s">
        <v>5</v>
      </c>
      <c r="F28" s="28" t="s">
        <v>5</v>
      </c>
      <c r="G28" s="28" t="s">
        <v>5</v>
      </c>
      <c r="H28" s="28" t="s">
        <v>5</v>
      </c>
      <c r="I28" s="28" t="s">
        <v>122</v>
      </c>
      <c r="J28" s="28">
        <v>4</v>
      </c>
      <c r="K28" s="28">
        <v>42</v>
      </c>
    </row>
    <row r="29" spans="1:11" x14ac:dyDescent="0.25">
      <c r="A29" t="s">
        <v>216</v>
      </c>
      <c r="B29" t="s">
        <v>217</v>
      </c>
      <c r="C29" s="28" t="s">
        <v>147</v>
      </c>
      <c r="D29" s="28" t="s">
        <v>5</v>
      </c>
      <c r="E29" s="28" t="s">
        <v>5</v>
      </c>
      <c r="F29" s="28" t="s">
        <v>5</v>
      </c>
      <c r="G29" s="28" t="s">
        <v>5</v>
      </c>
      <c r="H29" s="28" t="s">
        <v>5</v>
      </c>
      <c r="I29" s="28" t="s">
        <v>122</v>
      </c>
      <c r="J29" s="28">
        <v>8</v>
      </c>
      <c r="K29" s="28">
        <v>42</v>
      </c>
    </row>
    <row r="30" spans="1:11" x14ac:dyDescent="0.25">
      <c r="A30" t="s">
        <v>218</v>
      </c>
      <c r="B30" t="s">
        <v>219</v>
      </c>
      <c r="C30" s="28" t="s">
        <v>147</v>
      </c>
      <c r="D30" s="28" t="s">
        <v>5</v>
      </c>
      <c r="E30" s="28" t="s">
        <v>5</v>
      </c>
      <c r="F30" s="28" t="s">
        <v>5</v>
      </c>
      <c r="G30" s="28" t="s">
        <v>5</v>
      </c>
      <c r="H30" s="28" t="s">
        <v>5</v>
      </c>
      <c r="I30" s="28" t="s">
        <v>122</v>
      </c>
      <c r="J30" s="28">
        <v>4</v>
      </c>
      <c r="K30" s="28">
        <v>42</v>
      </c>
    </row>
    <row r="31" spans="1:11" x14ac:dyDescent="0.25">
      <c r="A31" t="s">
        <v>220</v>
      </c>
      <c r="B31" t="s">
        <v>221</v>
      </c>
      <c r="C31" s="28" t="s">
        <v>147</v>
      </c>
      <c r="D31" s="28" t="s">
        <v>5</v>
      </c>
      <c r="E31" s="28" t="s">
        <v>5</v>
      </c>
      <c r="F31" s="28" t="s">
        <v>5</v>
      </c>
      <c r="G31" s="28" t="s">
        <v>5</v>
      </c>
      <c r="H31" s="28" t="s">
        <v>5</v>
      </c>
      <c r="I31" s="28" t="s">
        <v>122</v>
      </c>
      <c r="J31" s="28">
        <v>6</v>
      </c>
      <c r="K31" s="28">
        <v>42</v>
      </c>
    </row>
    <row r="32" spans="1:11" x14ac:dyDescent="0.25">
      <c r="A32" t="s">
        <v>222</v>
      </c>
      <c r="B32" t="s">
        <v>223</v>
      </c>
      <c r="C32" s="28" t="s">
        <v>147</v>
      </c>
      <c r="D32" s="28" t="s">
        <v>5</v>
      </c>
      <c r="E32" s="28" t="s">
        <v>5</v>
      </c>
      <c r="F32" s="28" t="s">
        <v>5</v>
      </c>
      <c r="G32" s="28" t="s">
        <v>5</v>
      </c>
      <c r="H32" s="28" t="s">
        <v>5</v>
      </c>
      <c r="I32" s="28" t="s">
        <v>122</v>
      </c>
      <c r="J32" s="28">
        <v>6</v>
      </c>
      <c r="K32" s="28">
        <v>42</v>
      </c>
    </row>
    <row r="33" spans="1:11" x14ac:dyDescent="0.25">
      <c r="A33" t="s">
        <v>224</v>
      </c>
      <c r="B33" t="s">
        <v>225</v>
      </c>
      <c r="C33" s="28" t="s">
        <v>147</v>
      </c>
      <c r="D33" s="28" t="s">
        <v>5</v>
      </c>
      <c r="E33" s="28" t="s">
        <v>5</v>
      </c>
      <c r="F33" s="28" t="s">
        <v>5</v>
      </c>
      <c r="G33" s="28" t="s">
        <v>5</v>
      </c>
      <c r="H33" s="28" t="s">
        <v>5</v>
      </c>
      <c r="I33" s="28" t="s">
        <v>122</v>
      </c>
      <c r="J33" s="28">
        <v>4</v>
      </c>
      <c r="K33" s="28">
        <v>42</v>
      </c>
    </row>
    <row r="34" spans="1:11" x14ac:dyDescent="0.25">
      <c r="A34" t="s">
        <v>226</v>
      </c>
      <c r="B34" t="s">
        <v>227</v>
      </c>
      <c r="C34" s="28" t="s">
        <v>147</v>
      </c>
      <c r="D34" s="28" t="s">
        <v>5</v>
      </c>
      <c r="E34" s="28" t="s">
        <v>5</v>
      </c>
      <c r="F34" s="28" t="s">
        <v>5</v>
      </c>
      <c r="G34" s="28" t="s">
        <v>5</v>
      </c>
      <c r="H34" s="28" t="s">
        <v>5</v>
      </c>
      <c r="I34" s="28" t="s">
        <v>122</v>
      </c>
      <c r="J34" s="28">
        <v>4</v>
      </c>
      <c r="K34" s="28">
        <v>42</v>
      </c>
    </row>
    <row r="35" spans="1:11" x14ac:dyDescent="0.25">
      <c r="A35" t="s">
        <v>228</v>
      </c>
      <c r="B35" t="s">
        <v>229</v>
      </c>
      <c r="C35" s="28" t="s">
        <v>147</v>
      </c>
      <c r="D35" s="28" t="s">
        <v>5</v>
      </c>
      <c r="E35" s="28" t="s">
        <v>5</v>
      </c>
      <c r="F35" s="28" t="s">
        <v>5</v>
      </c>
      <c r="G35" s="28" t="s">
        <v>5</v>
      </c>
      <c r="H35" s="28" t="s">
        <v>5</v>
      </c>
      <c r="I35" s="28" t="s">
        <v>122</v>
      </c>
      <c r="J35" s="28">
        <v>0</v>
      </c>
      <c r="K35" s="28">
        <v>42</v>
      </c>
    </row>
    <row r="36" spans="1:11" x14ac:dyDescent="0.25">
      <c r="A36" t="s">
        <v>230</v>
      </c>
      <c r="B36" t="s">
        <v>231</v>
      </c>
      <c r="C36" s="28" t="s">
        <v>147</v>
      </c>
      <c r="D36" s="28" t="s">
        <v>5</v>
      </c>
      <c r="E36" s="28" t="s">
        <v>5</v>
      </c>
      <c r="F36" s="28" t="s">
        <v>5</v>
      </c>
      <c r="G36" s="28" t="s">
        <v>5</v>
      </c>
      <c r="H36" s="28" t="s">
        <v>5</v>
      </c>
      <c r="I36" s="28" t="s">
        <v>122</v>
      </c>
      <c r="J36" s="28">
        <v>4</v>
      </c>
      <c r="K36" s="28">
        <v>42</v>
      </c>
    </row>
    <row r="37" spans="1:11" x14ac:dyDescent="0.25">
      <c r="A37" t="s">
        <v>232</v>
      </c>
      <c r="B37" t="s">
        <v>233</v>
      </c>
      <c r="C37" s="28" t="s">
        <v>147</v>
      </c>
      <c r="D37" s="28" t="s">
        <v>5</v>
      </c>
      <c r="E37" s="28" t="s">
        <v>5</v>
      </c>
      <c r="F37" s="28" t="s">
        <v>5</v>
      </c>
      <c r="G37" s="28" t="s">
        <v>5</v>
      </c>
      <c r="H37" s="28" t="s">
        <v>5</v>
      </c>
      <c r="I37" s="28" t="s">
        <v>122</v>
      </c>
      <c r="J37" s="28">
        <v>0</v>
      </c>
      <c r="K37" s="28">
        <v>42</v>
      </c>
    </row>
    <row r="38" spans="1:11" x14ac:dyDescent="0.25">
      <c r="A38" t="s">
        <v>234</v>
      </c>
      <c r="B38" t="s">
        <v>235</v>
      </c>
      <c r="C38" s="28" t="s">
        <v>147</v>
      </c>
      <c r="D38" s="28" t="s">
        <v>5</v>
      </c>
      <c r="E38" s="28" t="s">
        <v>5</v>
      </c>
      <c r="F38" s="28" t="s">
        <v>5</v>
      </c>
      <c r="G38" s="28" t="s">
        <v>5</v>
      </c>
      <c r="H38" s="28" t="s">
        <v>5</v>
      </c>
      <c r="I38" s="28" t="s">
        <v>122</v>
      </c>
      <c r="J38" s="28">
        <v>6</v>
      </c>
      <c r="K38" s="28">
        <v>42</v>
      </c>
    </row>
    <row r="39" spans="1:11" x14ac:dyDescent="0.25">
      <c r="A39" t="s">
        <v>236</v>
      </c>
      <c r="B39" t="s">
        <v>237</v>
      </c>
      <c r="C39" s="28" t="s">
        <v>147</v>
      </c>
      <c r="D39" s="28" t="s">
        <v>5</v>
      </c>
      <c r="E39" s="28" t="s">
        <v>5</v>
      </c>
      <c r="F39" s="28" t="s">
        <v>5</v>
      </c>
      <c r="G39" s="28" t="s">
        <v>5</v>
      </c>
      <c r="H39" s="28" t="s">
        <v>5</v>
      </c>
      <c r="I39" s="28" t="s">
        <v>122</v>
      </c>
      <c r="J39" s="28">
        <v>0</v>
      </c>
      <c r="K39" s="28">
        <v>42</v>
      </c>
    </row>
    <row r="40" spans="1:11" x14ac:dyDescent="0.25">
      <c r="A40" t="s">
        <v>238</v>
      </c>
      <c r="B40" t="s">
        <v>239</v>
      </c>
      <c r="C40" s="28" t="s">
        <v>147</v>
      </c>
      <c r="D40" s="28" t="s">
        <v>5</v>
      </c>
      <c r="E40" s="28" t="s">
        <v>5</v>
      </c>
      <c r="F40" s="28" t="s">
        <v>5</v>
      </c>
      <c r="G40" s="28" t="s">
        <v>5</v>
      </c>
      <c r="H40" s="28" t="s">
        <v>5</v>
      </c>
      <c r="I40" s="28" t="s">
        <v>122</v>
      </c>
      <c r="J40" s="28">
        <v>16</v>
      </c>
      <c r="K40" s="28">
        <v>42</v>
      </c>
    </row>
    <row r="41" spans="1:11" x14ac:dyDescent="0.25">
      <c r="A41" t="s">
        <v>240</v>
      </c>
      <c r="B41" t="s">
        <v>241</v>
      </c>
      <c r="C41" s="28" t="s">
        <v>147</v>
      </c>
      <c r="D41" s="28" t="s">
        <v>5</v>
      </c>
      <c r="E41" s="28" t="s">
        <v>5</v>
      </c>
      <c r="F41" s="28" t="s">
        <v>5</v>
      </c>
      <c r="G41" s="28" t="s">
        <v>5</v>
      </c>
      <c r="H41" s="28" t="s">
        <v>5</v>
      </c>
      <c r="I41" s="28" t="s">
        <v>122</v>
      </c>
      <c r="J41" s="28">
        <v>6</v>
      </c>
      <c r="K41" s="28">
        <v>42</v>
      </c>
    </row>
    <row r="42" spans="1:11" x14ac:dyDescent="0.25">
      <c r="A42" t="s">
        <v>156</v>
      </c>
      <c r="B42" t="s">
        <v>157</v>
      </c>
      <c r="C42" s="28" t="s">
        <v>143</v>
      </c>
      <c r="D42" s="28" t="s">
        <v>5</v>
      </c>
      <c r="E42" s="28" t="s">
        <v>5</v>
      </c>
      <c r="F42" s="28" t="s">
        <v>5</v>
      </c>
      <c r="G42" s="28" t="s">
        <v>5</v>
      </c>
      <c r="H42" s="28" t="s">
        <v>5</v>
      </c>
      <c r="I42" s="28" t="s">
        <v>122</v>
      </c>
      <c r="J42" s="28">
        <v>6</v>
      </c>
      <c r="K42" s="28">
        <v>42</v>
      </c>
    </row>
    <row r="43" spans="1:11" x14ac:dyDescent="0.25">
      <c r="A43" t="s">
        <v>242</v>
      </c>
      <c r="B43" t="s">
        <v>243</v>
      </c>
      <c r="C43" s="28" t="s">
        <v>147</v>
      </c>
      <c r="D43" s="28" t="s">
        <v>5</v>
      </c>
      <c r="E43" s="28" t="s">
        <v>5</v>
      </c>
      <c r="F43" s="28" t="s">
        <v>5</v>
      </c>
      <c r="G43" s="28" t="s">
        <v>5</v>
      </c>
      <c r="H43" s="28" t="s">
        <v>5</v>
      </c>
      <c r="I43" s="28" t="s">
        <v>122</v>
      </c>
      <c r="J43" s="28">
        <v>6</v>
      </c>
      <c r="K43" s="28">
        <v>42</v>
      </c>
    </row>
    <row r="44" spans="1:11" x14ac:dyDescent="0.25">
      <c r="A44" t="s">
        <v>244</v>
      </c>
      <c r="B44" t="s">
        <v>245</v>
      </c>
      <c r="C44" s="28" t="s">
        <v>147</v>
      </c>
      <c r="D44" s="28" t="s">
        <v>5</v>
      </c>
      <c r="E44" s="28" t="s">
        <v>5</v>
      </c>
      <c r="F44" s="28" t="s">
        <v>5</v>
      </c>
      <c r="G44" s="28" t="s">
        <v>5</v>
      </c>
      <c r="H44" s="28" t="s">
        <v>5</v>
      </c>
      <c r="I44" s="28" t="s">
        <v>122</v>
      </c>
      <c r="J44" s="28">
        <v>4</v>
      </c>
      <c r="K44" s="28">
        <v>42</v>
      </c>
    </row>
    <row r="45" spans="1:11" x14ac:dyDescent="0.25">
      <c r="A45" t="s">
        <v>246</v>
      </c>
      <c r="B45" t="s">
        <v>247</v>
      </c>
      <c r="C45" s="28" t="s">
        <v>147</v>
      </c>
      <c r="D45" s="28" t="s">
        <v>5</v>
      </c>
      <c r="E45" s="28" t="s">
        <v>5</v>
      </c>
      <c r="F45" s="28" t="s">
        <v>5</v>
      </c>
      <c r="G45" s="28" t="s">
        <v>5</v>
      </c>
      <c r="H45" s="28" t="s">
        <v>5</v>
      </c>
      <c r="I45" s="28" t="s">
        <v>122</v>
      </c>
      <c r="J45" s="28">
        <v>2</v>
      </c>
      <c r="K45" s="28">
        <v>42</v>
      </c>
    </row>
    <row r="46" spans="1:11" x14ac:dyDescent="0.25">
      <c r="A46" t="s">
        <v>386</v>
      </c>
      <c r="B46" t="s">
        <v>158</v>
      </c>
      <c r="C46" s="28" t="s">
        <v>143</v>
      </c>
      <c r="D46" s="28" t="s">
        <v>5</v>
      </c>
      <c r="E46" s="28" t="s">
        <v>5</v>
      </c>
      <c r="F46" s="28" t="s">
        <v>5</v>
      </c>
      <c r="G46" s="28" t="s">
        <v>5</v>
      </c>
      <c r="H46" s="28" t="s">
        <v>5</v>
      </c>
      <c r="I46" s="28" t="s">
        <v>122</v>
      </c>
      <c r="J46" s="28">
        <v>13</v>
      </c>
      <c r="K46" s="28">
        <v>42</v>
      </c>
    </row>
    <row r="47" spans="1:11" x14ac:dyDescent="0.25">
      <c r="A47" t="s">
        <v>248</v>
      </c>
      <c r="B47" t="s">
        <v>249</v>
      </c>
      <c r="C47" s="28" t="s">
        <v>147</v>
      </c>
      <c r="D47" s="28" t="s">
        <v>5</v>
      </c>
      <c r="E47" s="28" t="s">
        <v>5</v>
      </c>
      <c r="F47" s="28" t="s">
        <v>5</v>
      </c>
      <c r="G47" s="28" t="s">
        <v>5</v>
      </c>
      <c r="H47" s="28" t="s">
        <v>5</v>
      </c>
      <c r="I47" s="28" t="s">
        <v>122</v>
      </c>
      <c r="J47" s="28">
        <v>4</v>
      </c>
      <c r="K47" s="28">
        <v>42</v>
      </c>
    </row>
    <row r="48" spans="1:11" x14ac:dyDescent="0.25">
      <c r="A48" t="s">
        <v>250</v>
      </c>
      <c r="B48" t="s">
        <v>251</v>
      </c>
      <c r="C48" s="28" t="s">
        <v>147</v>
      </c>
      <c r="D48" s="28" t="s">
        <v>5</v>
      </c>
      <c r="E48" s="28" t="s">
        <v>5</v>
      </c>
      <c r="F48" s="28" t="s">
        <v>5</v>
      </c>
      <c r="G48" s="28" t="s">
        <v>5</v>
      </c>
      <c r="H48" s="28" t="s">
        <v>5</v>
      </c>
      <c r="I48" s="28" t="s">
        <v>122</v>
      </c>
      <c r="J48" s="28">
        <v>4</v>
      </c>
      <c r="K48" s="28">
        <v>42</v>
      </c>
    </row>
    <row r="49" spans="1:11" x14ac:dyDescent="0.25">
      <c r="A49" t="s">
        <v>252</v>
      </c>
      <c r="B49" t="s">
        <v>253</v>
      </c>
      <c r="C49" s="28" t="s">
        <v>147</v>
      </c>
      <c r="D49" s="28" t="s">
        <v>5</v>
      </c>
      <c r="E49" s="28" t="s">
        <v>5</v>
      </c>
      <c r="F49" s="28" t="s">
        <v>5</v>
      </c>
      <c r="G49" s="28" t="s">
        <v>5</v>
      </c>
      <c r="H49" s="28" t="s">
        <v>5</v>
      </c>
      <c r="I49" s="28" t="s">
        <v>122</v>
      </c>
      <c r="J49" s="28">
        <v>4</v>
      </c>
      <c r="K49" s="28">
        <v>42</v>
      </c>
    </row>
    <row r="50" spans="1:11" x14ac:dyDescent="0.25">
      <c r="A50" t="s">
        <v>254</v>
      </c>
      <c r="B50" t="s">
        <v>255</v>
      </c>
      <c r="C50" s="28" t="s">
        <v>147</v>
      </c>
      <c r="D50" s="28" t="s">
        <v>5</v>
      </c>
      <c r="E50" s="28" t="s">
        <v>5</v>
      </c>
      <c r="F50" s="28" t="s">
        <v>5</v>
      </c>
      <c r="G50" s="28" t="s">
        <v>5</v>
      </c>
      <c r="H50" s="28" t="s">
        <v>5</v>
      </c>
      <c r="I50" s="28" t="s">
        <v>122</v>
      </c>
      <c r="J50" s="28">
        <v>4</v>
      </c>
      <c r="K50" s="28">
        <v>42</v>
      </c>
    </row>
    <row r="51" spans="1:11" x14ac:dyDescent="0.25">
      <c r="A51" t="s">
        <v>256</v>
      </c>
      <c r="B51" t="s">
        <v>257</v>
      </c>
      <c r="C51" s="28" t="s">
        <v>147</v>
      </c>
      <c r="D51" s="28" t="s">
        <v>5</v>
      </c>
      <c r="E51" s="28" t="s">
        <v>5</v>
      </c>
      <c r="F51" s="28" t="s">
        <v>5</v>
      </c>
      <c r="G51" s="28" t="s">
        <v>5</v>
      </c>
      <c r="H51" s="28" t="s">
        <v>5</v>
      </c>
      <c r="I51" s="28" t="s">
        <v>122</v>
      </c>
      <c r="J51" s="28">
        <v>0</v>
      </c>
      <c r="K51" s="28">
        <v>42</v>
      </c>
    </row>
    <row r="52" spans="1:11" x14ac:dyDescent="0.25">
      <c r="A52" t="s">
        <v>159</v>
      </c>
      <c r="B52" t="s">
        <v>160</v>
      </c>
      <c r="C52" s="28" t="s">
        <v>143</v>
      </c>
      <c r="D52" s="28" t="s">
        <v>5</v>
      </c>
      <c r="E52" s="28" t="s">
        <v>5</v>
      </c>
      <c r="F52" s="28" t="s">
        <v>5</v>
      </c>
      <c r="G52" s="28" t="s">
        <v>5</v>
      </c>
      <c r="H52" s="28" t="s">
        <v>5</v>
      </c>
      <c r="I52" s="28" t="s">
        <v>122</v>
      </c>
      <c r="J52" s="28">
        <v>12</v>
      </c>
      <c r="K52" s="28">
        <v>42</v>
      </c>
    </row>
    <row r="53" spans="1:11" x14ac:dyDescent="0.25">
      <c r="A53" t="s">
        <v>258</v>
      </c>
      <c r="B53" t="s">
        <v>151</v>
      </c>
      <c r="C53" s="28" t="s">
        <v>147</v>
      </c>
      <c r="D53" s="28" t="s">
        <v>5</v>
      </c>
      <c r="E53" s="28" t="s">
        <v>5</v>
      </c>
      <c r="F53" s="28" t="s">
        <v>5</v>
      </c>
      <c r="G53" s="28" t="s">
        <v>5</v>
      </c>
      <c r="H53" s="28" t="s">
        <v>5</v>
      </c>
      <c r="I53" s="28" t="s">
        <v>122</v>
      </c>
      <c r="J53" s="28">
        <v>6</v>
      </c>
      <c r="K53" s="28">
        <v>42</v>
      </c>
    </row>
    <row r="54" spans="1:11" x14ac:dyDescent="0.25">
      <c r="A54" t="s">
        <v>259</v>
      </c>
      <c r="B54" t="s">
        <v>260</v>
      </c>
      <c r="C54" s="28" t="s">
        <v>147</v>
      </c>
      <c r="D54" s="28" t="s">
        <v>5</v>
      </c>
      <c r="E54" s="28" t="s">
        <v>5</v>
      </c>
      <c r="F54" s="28" t="s">
        <v>5</v>
      </c>
      <c r="G54" s="28" t="s">
        <v>5</v>
      </c>
      <c r="H54" s="28" t="s">
        <v>5</v>
      </c>
      <c r="I54" s="28" t="s">
        <v>5</v>
      </c>
      <c r="J54" s="28">
        <v>12</v>
      </c>
      <c r="K54" s="28">
        <v>42</v>
      </c>
    </row>
    <row r="55" spans="1:11" x14ac:dyDescent="0.25">
      <c r="A55" t="s">
        <v>261</v>
      </c>
      <c r="B55" t="s">
        <v>262</v>
      </c>
      <c r="C55" s="28" t="s">
        <v>147</v>
      </c>
      <c r="D55" s="28" t="s">
        <v>5</v>
      </c>
      <c r="E55" s="28" t="s">
        <v>5</v>
      </c>
      <c r="F55" s="28" t="s">
        <v>5</v>
      </c>
      <c r="G55" s="28" t="s">
        <v>5</v>
      </c>
      <c r="H55" s="28" t="s">
        <v>5</v>
      </c>
      <c r="I55" s="28" t="s">
        <v>122</v>
      </c>
      <c r="J55" s="28">
        <v>6</v>
      </c>
      <c r="K55" s="28">
        <v>42</v>
      </c>
    </row>
    <row r="56" spans="1:11" x14ac:dyDescent="0.25">
      <c r="A56" t="s">
        <v>263</v>
      </c>
      <c r="B56" t="s">
        <v>264</v>
      </c>
      <c r="C56" s="28" t="s">
        <v>147</v>
      </c>
      <c r="D56" s="28" t="s">
        <v>5</v>
      </c>
      <c r="E56" s="28" t="s">
        <v>5</v>
      </c>
      <c r="F56" s="28" t="s">
        <v>5</v>
      </c>
      <c r="G56" s="28" t="s">
        <v>5</v>
      </c>
      <c r="H56" s="28" t="s">
        <v>5</v>
      </c>
      <c r="I56" s="28" t="s">
        <v>122</v>
      </c>
      <c r="J56" s="28">
        <v>0</v>
      </c>
      <c r="K56" s="28">
        <v>42</v>
      </c>
    </row>
    <row r="57" spans="1:11" x14ac:dyDescent="0.25">
      <c r="A57" t="s">
        <v>161</v>
      </c>
      <c r="B57" t="s">
        <v>162</v>
      </c>
      <c r="C57" s="28" t="s">
        <v>143</v>
      </c>
      <c r="D57" s="28" t="s">
        <v>5</v>
      </c>
      <c r="E57" s="28" t="s">
        <v>5</v>
      </c>
      <c r="F57" s="28" t="s">
        <v>5</v>
      </c>
      <c r="G57" s="28" t="s">
        <v>5</v>
      </c>
      <c r="H57" s="28" t="s">
        <v>5</v>
      </c>
      <c r="I57" s="28" t="s">
        <v>122</v>
      </c>
      <c r="J57" s="28">
        <v>4</v>
      </c>
      <c r="K57" s="28">
        <v>42</v>
      </c>
    </row>
    <row r="58" spans="1:11" x14ac:dyDescent="0.25">
      <c r="A58" t="s">
        <v>265</v>
      </c>
      <c r="B58" t="s">
        <v>266</v>
      </c>
      <c r="C58" s="28" t="s">
        <v>147</v>
      </c>
      <c r="D58" s="28" t="s">
        <v>5</v>
      </c>
      <c r="E58" s="28" t="s">
        <v>5</v>
      </c>
      <c r="F58" s="28" t="s">
        <v>5</v>
      </c>
      <c r="G58" s="28" t="s">
        <v>5</v>
      </c>
      <c r="H58" s="28" t="s">
        <v>5</v>
      </c>
      <c r="I58" s="28" t="s">
        <v>122</v>
      </c>
      <c r="J58" s="28">
        <v>6</v>
      </c>
      <c r="K58" s="28">
        <v>42</v>
      </c>
    </row>
    <row r="59" spans="1:11" x14ac:dyDescent="0.25">
      <c r="A59" t="s">
        <v>163</v>
      </c>
      <c r="B59" t="s">
        <v>164</v>
      </c>
      <c r="C59" s="28" t="s">
        <v>143</v>
      </c>
      <c r="D59" s="28" t="s">
        <v>5</v>
      </c>
      <c r="E59" s="28" t="s">
        <v>5</v>
      </c>
      <c r="F59" s="28" t="s">
        <v>5</v>
      </c>
      <c r="G59" s="28" t="s">
        <v>5</v>
      </c>
      <c r="H59" s="28" t="s">
        <v>5</v>
      </c>
      <c r="I59" s="28" t="s">
        <v>122</v>
      </c>
      <c r="J59" s="28">
        <v>4</v>
      </c>
      <c r="K59" s="28">
        <v>42</v>
      </c>
    </row>
    <row r="60" spans="1:11" x14ac:dyDescent="0.25">
      <c r="A60" t="s">
        <v>267</v>
      </c>
      <c r="B60" t="s">
        <v>268</v>
      </c>
      <c r="C60" s="28" t="s">
        <v>147</v>
      </c>
      <c r="D60" s="28" t="s">
        <v>5</v>
      </c>
      <c r="E60" s="28" t="s">
        <v>5</v>
      </c>
      <c r="F60" s="28" t="s">
        <v>5</v>
      </c>
      <c r="G60" s="28" t="s">
        <v>5</v>
      </c>
      <c r="H60" s="28" t="s">
        <v>5</v>
      </c>
      <c r="I60" s="28" t="s">
        <v>122</v>
      </c>
      <c r="J60" s="28">
        <v>2</v>
      </c>
      <c r="K60" s="28">
        <v>42</v>
      </c>
    </row>
    <row r="61" spans="1:11" x14ac:dyDescent="0.25">
      <c r="A61" t="s">
        <v>269</v>
      </c>
      <c r="B61" t="s">
        <v>270</v>
      </c>
      <c r="C61" s="28" t="s">
        <v>147</v>
      </c>
      <c r="D61" s="28" t="s">
        <v>5</v>
      </c>
      <c r="E61" s="28" t="s">
        <v>5</v>
      </c>
      <c r="F61" s="28" t="s">
        <v>5</v>
      </c>
      <c r="G61" s="28" t="s">
        <v>5</v>
      </c>
      <c r="H61" s="28" t="s">
        <v>5</v>
      </c>
      <c r="I61" s="28" t="s">
        <v>122</v>
      </c>
      <c r="J61" s="28">
        <v>4</v>
      </c>
      <c r="K61" s="28">
        <v>42</v>
      </c>
    </row>
    <row r="62" spans="1:11" x14ac:dyDescent="0.25">
      <c r="A62" t="s">
        <v>271</v>
      </c>
      <c r="B62" t="s">
        <v>272</v>
      </c>
      <c r="C62" s="28" t="s">
        <v>147</v>
      </c>
      <c r="D62" s="28" t="s">
        <v>5</v>
      </c>
      <c r="E62" s="28" t="s">
        <v>5</v>
      </c>
      <c r="F62" s="28" t="s">
        <v>5</v>
      </c>
      <c r="G62" s="28" t="s">
        <v>5</v>
      </c>
      <c r="H62" s="28" t="s">
        <v>5</v>
      </c>
      <c r="I62" s="28" t="s">
        <v>122</v>
      </c>
      <c r="J62" s="28">
        <v>4</v>
      </c>
      <c r="K62" s="28">
        <v>42</v>
      </c>
    </row>
    <row r="63" spans="1:11" x14ac:dyDescent="0.25">
      <c r="A63" t="s">
        <v>273</v>
      </c>
      <c r="B63" t="s">
        <v>274</v>
      </c>
      <c r="C63" s="28" t="s">
        <v>147</v>
      </c>
      <c r="D63" s="28" t="s">
        <v>5</v>
      </c>
      <c r="E63" s="28" t="s">
        <v>5</v>
      </c>
      <c r="F63" s="28" t="s">
        <v>5</v>
      </c>
      <c r="G63" s="28" t="s">
        <v>5</v>
      </c>
      <c r="H63" s="28" t="s">
        <v>5</v>
      </c>
      <c r="I63" s="28" t="s">
        <v>122</v>
      </c>
      <c r="J63" s="28">
        <v>6</v>
      </c>
      <c r="K63" s="28">
        <v>42</v>
      </c>
    </row>
    <row r="64" spans="1:11" x14ac:dyDescent="0.25">
      <c r="A64" t="s">
        <v>275</v>
      </c>
      <c r="B64" t="s">
        <v>276</v>
      </c>
      <c r="C64" s="28" t="s">
        <v>147</v>
      </c>
      <c r="D64" s="28" t="s">
        <v>5</v>
      </c>
      <c r="E64" s="28" t="s">
        <v>5</v>
      </c>
      <c r="F64" s="28" t="s">
        <v>5</v>
      </c>
      <c r="G64" s="28" t="s">
        <v>5</v>
      </c>
      <c r="H64" s="28" t="s">
        <v>5</v>
      </c>
      <c r="I64" s="28" t="s">
        <v>5</v>
      </c>
      <c r="J64" s="28">
        <v>4</v>
      </c>
      <c r="K64" s="28">
        <v>42</v>
      </c>
    </row>
    <row r="65" spans="1:11" x14ac:dyDescent="0.25">
      <c r="A65" t="s">
        <v>277</v>
      </c>
      <c r="B65" t="s">
        <v>278</v>
      </c>
      <c r="C65" s="28" t="s">
        <v>147</v>
      </c>
      <c r="D65" s="28" t="s">
        <v>5</v>
      </c>
      <c r="E65" s="28" t="s">
        <v>5</v>
      </c>
      <c r="F65" s="28" t="s">
        <v>5</v>
      </c>
      <c r="G65" s="28" t="s">
        <v>5</v>
      </c>
      <c r="H65" s="28" t="s">
        <v>5</v>
      </c>
      <c r="I65" s="28" t="s">
        <v>5</v>
      </c>
      <c r="J65" s="28">
        <v>6</v>
      </c>
      <c r="K65" s="28">
        <v>42</v>
      </c>
    </row>
    <row r="66" spans="1:11" x14ac:dyDescent="0.25">
      <c r="A66" t="s">
        <v>279</v>
      </c>
      <c r="B66" t="s">
        <v>280</v>
      </c>
      <c r="C66" s="28" t="s">
        <v>147</v>
      </c>
      <c r="D66" s="28" t="s">
        <v>5</v>
      </c>
      <c r="E66" s="28" t="s">
        <v>5</v>
      </c>
      <c r="F66" s="28" t="s">
        <v>5</v>
      </c>
      <c r="G66" s="28" t="s">
        <v>5</v>
      </c>
      <c r="H66" s="28" t="s">
        <v>5</v>
      </c>
      <c r="I66" s="28" t="s">
        <v>122</v>
      </c>
      <c r="J66" s="28">
        <v>6</v>
      </c>
      <c r="K66" s="28">
        <v>42</v>
      </c>
    </row>
    <row r="67" spans="1:11" x14ac:dyDescent="0.25">
      <c r="A67" t="s">
        <v>165</v>
      </c>
      <c r="B67" t="s">
        <v>166</v>
      </c>
      <c r="C67" s="28" t="s">
        <v>143</v>
      </c>
      <c r="D67" s="28" t="s">
        <v>5</v>
      </c>
      <c r="E67" s="28" t="s">
        <v>5</v>
      </c>
      <c r="F67" s="28" t="s">
        <v>5</v>
      </c>
      <c r="G67" s="28" t="s">
        <v>5</v>
      </c>
      <c r="H67" s="28" t="s">
        <v>5</v>
      </c>
      <c r="I67" s="28" t="s">
        <v>122</v>
      </c>
      <c r="J67" s="28">
        <v>8</v>
      </c>
      <c r="K67" s="28">
        <v>42</v>
      </c>
    </row>
    <row r="68" spans="1:11" x14ac:dyDescent="0.25">
      <c r="A68" t="s">
        <v>167</v>
      </c>
      <c r="B68" t="s">
        <v>168</v>
      </c>
      <c r="C68" s="28" t="s">
        <v>143</v>
      </c>
      <c r="D68" s="28" t="s">
        <v>5</v>
      </c>
      <c r="E68" s="28" t="s">
        <v>5</v>
      </c>
      <c r="F68" s="28" t="s">
        <v>5</v>
      </c>
      <c r="G68" s="28" t="s">
        <v>5</v>
      </c>
      <c r="H68" s="28" t="s">
        <v>5</v>
      </c>
      <c r="I68" s="28" t="s">
        <v>122</v>
      </c>
      <c r="J68" s="28">
        <v>9</v>
      </c>
      <c r="K68" s="28">
        <v>42</v>
      </c>
    </row>
    <row r="69" spans="1:11" x14ac:dyDescent="0.25">
      <c r="A69" t="s">
        <v>281</v>
      </c>
      <c r="B69" t="s">
        <v>282</v>
      </c>
      <c r="C69" s="28" t="s">
        <v>147</v>
      </c>
      <c r="D69" s="28" t="s">
        <v>5</v>
      </c>
      <c r="E69" s="28" t="s">
        <v>5</v>
      </c>
      <c r="F69" s="28" t="s">
        <v>5</v>
      </c>
      <c r="G69" s="28" t="s">
        <v>5</v>
      </c>
      <c r="H69" s="28" t="s">
        <v>5</v>
      </c>
      <c r="I69" s="28" t="s">
        <v>122</v>
      </c>
      <c r="J69" s="28">
        <v>2</v>
      </c>
      <c r="K69" s="28">
        <v>42</v>
      </c>
    </row>
    <row r="70" spans="1:11" x14ac:dyDescent="0.25">
      <c r="A70" t="s">
        <v>283</v>
      </c>
      <c r="B70" t="s">
        <v>284</v>
      </c>
      <c r="C70" s="28" t="s">
        <v>147</v>
      </c>
      <c r="D70" s="28" t="s">
        <v>5</v>
      </c>
      <c r="E70" s="28" t="s">
        <v>5</v>
      </c>
      <c r="F70" s="28" t="s">
        <v>5</v>
      </c>
      <c r="G70" s="28" t="s">
        <v>5</v>
      </c>
      <c r="H70" s="28" t="s">
        <v>5</v>
      </c>
      <c r="I70" s="28" t="s">
        <v>122</v>
      </c>
      <c r="J70" s="28">
        <v>4</v>
      </c>
      <c r="K70" s="28">
        <v>42</v>
      </c>
    </row>
    <row r="71" spans="1:11" x14ac:dyDescent="0.25">
      <c r="A71" t="s">
        <v>285</v>
      </c>
      <c r="B71" t="s">
        <v>286</v>
      </c>
      <c r="C71" s="28" t="s">
        <v>147</v>
      </c>
      <c r="D71" s="28" t="s">
        <v>5</v>
      </c>
      <c r="E71" s="28" t="s">
        <v>5</v>
      </c>
      <c r="F71" s="28" t="s">
        <v>5</v>
      </c>
      <c r="G71" s="28" t="s">
        <v>5</v>
      </c>
      <c r="H71" s="28" t="s">
        <v>5</v>
      </c>
      <c r="I71" s="28" t="s">
        <v>5</v>
      </c>
      <c r="J71" s="28">
        <v>2</v>
      </c>
      <c r="K71" s="28">
        <v>42</v>
      </c>
    </row>
    <row r="72" spans="1:11" x14ac:dyDescent="0.25">
      <c r="A72" t="s">
        <v>287</v>
      </c>
      <c r="B72" t="s">
        <v>288</v>
      </c>
      <c r="C72" s="28" t="s">
        <v>147</v>
      </c>
      <c r="D72" s="28" t="s">
        <v>5</v>
      </c>
      <c r="E72" s="28" t="s">
        <v>5</v>
      </c>
      <c r="F72" s="28" t="s">
        <v>5</v>
      </c>
      <c r="G72" s="28" t="s">
        <v>5</v>
      </c>
      <c r="H72" s="28" t="s">
        <v>5</v>
      </c>
      <c r="I72" s="28" t="s">
        <v>122</v>
      </c>
      <c r="J72" s="28">
        <v>4</v>
      </c>
      <c r="K72" s="28">
        <v>42</v>
      </c>
    </row>
    <row r="73" spans="1:11" x14ac:dyDescent="0.25">
      <c r="A73" t="s">
        <v>289</v>
      </c>
      <c r="B73" t="s">
        <v>290</v>
      </c>
      <c r="C73" s="28" t="s">
        <v>147</v>
      </c>
      <c r="D73" s="28" t="s">
        <v>5</v>
      </c>
      <c r="E73" s="28" t="s">
        <v>5</v>
      </c>
      <c r="F73" s="28" t="s">
        <v>5</v>
      </c>
      <c r="G73" s="28" t="s">
        <v>5</v>
      </c>
      <c r="H73" s="28" t="s">
        <v>5</v>
      </c>
      <c r="I73" s="28" t="s">
        <v>122</v>
      </c>
      <c r="J73" s="28">
        <v>0</v>
      </c>
      <c r="K73" s="28">
        <v>42</v>
      </c>
    </row>
    <row r="74" spans="1:11" x14ac:dyDescent="0.25">
      <c r="A74" t="s">
        <v>291</v>
      </c>
      <c r="B74" t="s">
        <v>292</v>
      </c>
      <c r="C74" s="28" t="s">
        <v>147</v>
      </c>
      <c r="D74" s="28" t="s">
        <v>5</v>
      </c>
      <c r="E74" s="28" t="s">
        <v>5</v>
      </c>
      <c r="F74" s="28" t="s">
        <v>5</v>
      </c>
      <c r="G74" s="28" t="s">
        <v>5</v>
      </c>
      <c r="H74" s="28" t="s">
        <v>5</v>
      </c>
      <c r="I74" s="28" t="s">
        <v>122</v>
      </c>
      <c r="J74" s="28">
        <v>0</v>
      </c>
      <c r="K74" s="28">
        <v>42</v>
      </c>
    </row>
    <row r="75" spans="1:11" x14ac:dyDescent="0.25">
      <c r="A75" t="s">
        <v>293</v>
      </c>
      <c r="B75" t="s">
        <v>294</v>
      </c>
      <c r="C75" s="28" t="s">
        <v>147</v>
      </c>
      <c r="D75" s="28" t="s">
        <v>5</v>
      </c>
      <c r="E75" s="28" t="s">
        <v>5</v>
      </c>
      <c r="F75" s="28" t="s">
        <v>5</v>
      </c>
      <c r="G75" s="28" t="s">
        <v>5</v>
      </c>
      <c r="H75" s="28" t="s">
        <v>5</v>
      </c>
      <c r="I75" s="28" t="s">
        <v>122</v>
      </c>
      <c r="J75" s="28">
        <v>4</v>
      </c>
      <c r="K75" s="28">
        <v>42</v>
      </c>
    </row>
    <row r="76" spans="1:11" x14ac:dyDescent="0.25">
      <c r="A76" t="s">
        <v>295</v>
      </c>
      <c r="B76" t="s">
        <v>153</v>
      </c>
      <c r="C76" s="28" t="s">
        <v>147</v>
      </c>
      <c r="D76" s="28" t="s">
        <v>5</v>
      </c>
      <c r="E76" s="28" t="s">
        <v>5</v>
      </c>
      <c r="F76" s="28" t="s">
        <v>5</v>
      </c>
      <c r="G76" s="28" t="s">
        <v>5</v>
      </c>
      <c r="H76" s="28" t="s">
        <v>5</v>
      </c>
      <c r="I76" s="28" t="s">
        <v>122</v>
      </c>
      <c r="J76" s="28">
        <v>4</v>
      </c>
      <c r="K76" s="28">
        <v>42</v>
      </c>
    </row>
    <row r="77" spans="1:11" x14ac:dyDescent="0.25">
      <c r="A77" t="s">
        <v>296</v>
      </c>
      <c r="B77" t="s">
        <v>297</v>
      </c>
      <c r="C77" s="28" t="s">
        <v>147</v>
      </c>
      <c r="D77" s="28" t="s">
        <v>5</v>
      </c>
      <c r="E77" s="28" t="s">
        <v>5</v>
      </c>
      <c r="F77" s="28" t="s">
        <v>5</v>
      </c>
      <c r="G77" s="28" t="s">
        <v>5</v>
      </c>
      <c r="H77" s="28" t="s">
        <v>5</v>
      </c>
      <c r="I77" s="28" t="s">
        <v>122</v>
      </c>
      <c r="J77" s="28">
        <v>4</v>
      </c>
      <c r="K77" s="28">
        <v>42</v>
      </c>
    </row>
    <row r="78" spans="1:11" x14ac:dyDescent="0.25">
      <c r="A78" t="s">
        <v>169</v>
      </c>
      <c r="B78" t="s">
        <v>170</v>
      </c>
      <c r="C78" s="28" t="s">
        <v>143</v>
      </c>
      <c r="D78" s="28" t="s">
        <v>5</v>
      </c>
      <c r="E78" s="28" t="s">
        <v>5</v>
      </c>
      <c r="F78" s="28" t="s">
        <v>5</v>
      </c>
      <c r="G78" s="28" t="s">
        <v>5</v>
      </c>
      <c r="H78" s="28" t="s">
        <v>5</v>
      </c>
      <c r="I78" s="28" t="s">
        <v>122</v>
      </c>
      <c r="J78" s="28">
        <v>34</v>
      </c>
      <c r="K78" s="28">
        <v>42</v>
      </c>
    </row>
    <row r="79" spans="1:11" x14ac:dyDescent="0.25">
      <c r="A79" t="s">
        <v>298</v>
      </c>
      <c r="B79" t="s">
        <v>299</v>
      </c>
      <c r="C79" s="28" t="s">
        <v>147</v>
      </c>
      <c r="D79" s="28" t="s">
        <v>5</v>
      </c>
      <c r="E79" s="28" t="s">
        <v>5</v>
      </c>
      <c r="F79" s="28" t="s">
        <v>5</v>
      </c>
      <c r="G79" s="28" t="s">
        <v>5</v>
      </c>
      <c r="H79" s="28" t="s">
        <v>5</v>
      </c>
      <c r="I79" s="28" t="s">
        <v>122</v>
      </c>
      <c r="J79" s="28">
        <v>4</v>
      </c>
      <c r="K79" s="28">
        <v>42</v>
      </c>
    </row>
    <row r="80" spans="1:11" x14ac:dyDescent="0.25">
      <c r="A80" t="s">
        <v>300</v>
      </c>
      <c r="B80" t="s">
        <v>301</v>
      </c>
      <c r="C80" s="28" t="s">
        <v>147</v>
      </c>
      <c r="D80" s="28" t="s">
        <v>5</v>
      </c>
      <c r="E80" s="28" t="s">
        <v>5</v>
      </c>
      <c r="F80" s="28" t="s">
        <v>5</v>
      </c>
      <c r="G80" s="28" t="s">
        <v>5</v>
      </c>
      <c r="H80" s="28" t="s">
        <v>5</v>
      </c>
      <c r="I80" s="28" t="s">
        <v>122</v>
      </c>
      <c r="J80" s="28">
        <v>6</v>
      </c>
      <c r="K80" s="28">
        <v>42</v>
      </c>
    </row>
    <row r="81" spans="1:11" x14ac:dyDescent="0.25">
      <c r="A81" t="s">
        <v>302</v>
      </c>
      <c r="B81" t="s">
        <v>303</v>
      </c>
      <c r="C81" s="28" t="s">
        <v>147</v>
      </c>
      <c r="D81" s="28" t="s">
        <v>5</v>
      </c>
      <c r="E81" s="28" t="s">
        <v>5</v>
      </c>
      <c r="F81" s="28" t="s">
        <v>5</v>
      </c>
      <c r="G81" s="28" t="s">
        <v>5</v>
      </c>
      <c r="H81" s="28" t="s">
        <v>5</v>
      </c>
      <c r="I81" s="28" t="s">
        <v>122</v>
      </c>
      <c r="J81" s="28">
        <v>10</v>
      </c>
      <c r="K81" s="28">
        <v>42</v>
      </c>
    </row>
    <row r="82" spans="1:11" x14ac:dyDescent="0.25">
      <c r="A82" t="s">
        <v>304</v>
      </c>
      <c r="B82" t="s">
        <v>305</v>
      </c>
      <c r="C82" s="28" t="s">
        <v>147</v>
      </c>
      <c r="D82" s="28" t="s">
        <v>5</v>
      </c>
      <c r="E82" s="28" t="s">
        <v>5</v>
      </c>
      <c r="F82" s="28" t="s">
        <v>5</v>
      </c>
      <c r="G82" s="28" t="s">
        <v>5</v>
      </c>
      <c r="H82" s="28" t="s">
        <v>5</v>
      </c>
      <c r="I82" s="28" t="s">
        <v>122</v>
      </c>
      <c r="J82" s="28">
        <v>6</v>
      </c>
      <c r="K82" s="28">
        <v>42</v>
      </c>
    </row>
    <row r="83" spans="1:11" x14ac:dyDescent="0.25">
      <c r="A83" t="s">
        <v>306</v>
      </c>
      <c r="B83" t="s">
        <v>307</v>
      </c>
      <c r="C83" s="28" t="s">
        <v>147</v>
      </c>
      <c r="D83" s="28" t="s">
        <v>5</v>
      </c>
      <c r="E83" s="28" t="s">
        <v>5</v>
      </c>
      <c r="F83" s="28" t="s">
        <v>5</v>
      </c>
      <c r="G83" s="28" t="s">
        <v>5</v>
      </c>
      <c r="H83" s="28" t="s">
        <v>5</v>
      </c>
      <c r="I83" s="28" t="s">
        <v>122</v>
      </c>
      <c r="J83" s="28">
        <v>4</v>
      </c>
      <c r="K83" s="28">
        <v>42</v>
      </c>
    </row>
    <row r="84" spans="1:11" x14ac:dyDescent="0.25">
      <c r="A84" t="s">
        <v>308</v>
      </c>
      <c r="B84" t="s">
        <v>309</v>
      </c>
      <c r="C84" s="28" t="s">
        <v>147</v>
      </c>
      <c r="D84" s="28" t="s">
        <v>5</v>
      </c>
      <c r="E84" s="28" t="s">
        <v>5</v>
      </c>
      <c r="F84" s="28" t="s">
        <v>5</v>
      </c>
      <c r="G84" s="28" t="s">
        <v>5</v>
      </c>
      <c r="H84" s="28" t="s">
        <v>5</v>
      </c>
      <c r="I84" s="28" t="s">
        <v>122</v>
      </c>
      <c r="J84" s="28">
        <v>4</v>
      </c>
      <c r="K84" s="28">
        <v>42</v>
      </c>
    </row>
    <row r="85" spans="1:11" x14ac:dyDescent="0.25">
      <c r="A85" t="s">
        <v>310</v>
      </c>
      <c r="B85" t="s">
        <v>311</v>
      </c>
      <c r="C85" s="28" t="s">
        <v>147</v>
      </c>
      <c r="D85" s="28" t="s">
        <v>5</v>
      </c>
      <c r="E85" s="28" t="s">
        <v>5</v>
      </c>
      <c r="F85" s="28" t="s">
        <v>5</v>
      </c>
      <c r="G85" s="28" t="s">
        <v>5</v>
      </c>
      <c r="H85" s="28" t="s">
        <v>5</v>
      </c>
      <c r="I85" s="28" t="s">
        <v>122</v>
      </c>
      <c r="J85" s="28">
        <v>4</v>
      </c>
      <c r="K85" s="28">
        <v>42</v>
      </c>
    </row>
    <row r="86" spans="1:11" x14ac:dyDescent="0.25">
      <c r="A86" t="s">
        <v>312</v>
      </c>
      <c r="B86" t="s">
        <v>313</v>
      </c>
      <c r="C86" s="28" t="s">
        <v>147</v>
      </c>
      <c r="D86" s="28" t="s">
        <v>5</v>
      </c>
      <c r="E86" s="28" t="s">
        <v>5</v>
      </c>
      <c r="F86" s="28" t="s">
        <v>5</v>
      </c>
      <c r="G86" s="28" t="s">
        <v>5</v>
      </c>
      <c r="H86" s="28" t="s">
        <v>5</v>
      </c>
      <c r="I86" s="28" t="s">
        <v>122</v>
      </c>
      <c r="J86" s="28">
        <v>6</v>
      </c>
      <c r="K86" s="28">
        <v>42</v>
      </c>
    </row>
    <row r="87" spans="1:11" x14ac:dyDescent="0.25">
      <c r="A87" t="s">
        <v>314</v>
      </c>
      <c r="B87" t="s">
        <v>315</v>
      </c>
      <c r="C87" s="28" t="s">
        <v>147</v>
      </c>
      <c r="D87" s="28" t="s">
        <v>5</v>
      </c>
      <c r="E87" s="28" t="s">
        <v>5</v>
      </c>
      <c r="F87" s="28" t="s">
        <v>5</v>
      </c>
      <c r="G87" s="28" t="s">
        <v>5</v>
      </c>
      <c r="H87" s="28" t="s">
        <v>5</v>
      </c>
      <c r="I87" s="28" t="s">
        <v>5</v>
      </c>
      <c r="J87" s="28">
        <v>11</v>
      </c>
      <c r="K87" s="28">
        <v>42</v>
      </c>
    </row>
    <row r="88" spans="1:11" x14ac:dyDescent="0.25">
      <c r="A88" t="s">
        <v>316</v>
      </c>
      <c r="B88" t="s">
        <v>317</v>
      </c>
      <c r="C88" s="28" t="s">
        <v>147</v>
      </c>
      <c r="D88" s="28" t="s">
        <v>5</v>
      </c>
      <c r="E88" s="28" t="s">
        <v>5</v>
      </c>
      <c r="F88" s="28" t="s">
        <v>5</v>
      </c>
      <c r="G88" s="28" t="s">
        <v>5</v>
      </c>
      <c r="H88" s="28" t="s">
        <v>5</v>
      </c>
      <c r="I88" s="28" t="s">
        <v>122</v>
      </c>
      <c r="J88" s="28">
        <v>8</v>
      </c>
      <c r="K88" s="28">
        <v>42</v>
      </c>
    </row>
    <row r="89" spans="1:11" x14ac:dyDescent="0.25">
      <c r="A89" t="s">
        <v>318</v>
      </c>
      <c r="B89" t="s">
        <v>319</v>
      </c>
      <c r="C89" s="28" t="s">
        <v>147</v>
      </c>
      <c r="D89" s="28" t="s">
        <v>5</v>
      </c>
      <c r="E89" s="28" t="s">
        <v>5</v>
      </c>
      <c r="F89" s="28" t="s">
        <v>5</v>
      </c>
      <c r="G89" s="28" t="s">
        <v>5</v>
      </c>
      <c r="H89" s="28" t="s">
        <v>5</v>
      </c>
      <c r="I89" s="28" t="s">
        <v>122</v>
      </c>
      <c r="J89" s="28">
        <v>4</v>
      </c>
      <c r="K89" s="28">
        <v>42</v>
      </c>
    </row>
    <row r="90" spans="1:11" x14ac:dyDescent="0.25">
      <c r="A90" t="s">
        <v>320</v>
      </c>
      <c r="B90" t="s">
        <v>321</v>
      </c>
      <c r="C90" s="28" t="s">
        <v>147</v>
      </c>
      <c r="D90" s="28" t="s">
        <v>5</v>
      </c>
      <c r="E90" s="28" t="s">
        <v>5</v>
      </c>
      <c r="F90" s="28" t="s">
        <v>5</v>
      </c>
      <c r="G90" s="28" t="s">
        <v>5</v>
      </c>
      <c r="H90" s="28" t="s">
        <v>5</v>
      </c>
      <c r="I90" s="28" t="s">
        <v>122</v>
      </c>
      <c r="J90" s="28">
        <v>8</v>
      </c>
      <c r="K90" s="28">
        <v>42</v>
      </c>
    </row>
    <row r="91" spans="1:11" x14ac:dyDescent="0.25">
      <c r="A91" t="s">
        <v>322</v>
      </c>
      <c r="B91" t="s">
        <v>323</v>
      </c>
      <c r="C91" s="28" t="s">
        <v>147</v>
      </c>
      <c r="D91" s="28" t="s">
        <v>5</v>
      </c>
      <c r="E91" s="28" t="s">
        <v>5</v>
      </c>
      <c r="F91" s="28" t="s">
        <v>5</v>
      </c>
      <c r="G91" s="28" t="s">
        <v>5</v>
      </c>
      <c r="H91" s="28" t="s">
        <v>5</v>
      </c>
      <c r="I91" s="28" t="s">
        <v>122</v>
      </c>
      <c r="J91" s="28">
        <v>2</v>
      </c>
      <c r="K91" s="28">
        <v>42</v>
      </c>
    </row>
    <row r="92" spans="1:11" x14ac:dyDescent="0.25">
      <c r="A92" t="s">
        <v>324</v>
      </c>
      <c r="B92" t="s">
        <v>325</v>
      </c>
      <c r="C92" s="28" t="s">
        <v>147</v>
      </c>
      <c r="D92" s="28" t="s">
        <v>5</v>
      </c>
      <c r="E92" s="28" t="s">
        <v>5</v>
      </c>
      <c r="F92" s="28" t="s">
        <v>5</v>
      </c>
      <c r="G92" s="28" t="s">
        <v>5</v>
      </c>
      <c r="H92" s="28" t="s">
        <v>5</v>
      </c>
      <c r="I92" s="28" t="s">
        <v>122</v>
      </c>
      <c r="J92" s="28">
        <v>0</v>
      </c>
      <c r="K92" s="28">
        <v>42</v>
      </c>
    </row>
    <row r="93" spans="1:11" x14ac:dyDescent="0.25">
      <c r="A93" t="s">
        <v>326</v>
      </c>
      <c r="B93" t="s">
        <v>327</v>
      </c>
      <c r="C93" s="28" t="s">
        <v>147</v>
      </c>
      <c r="D93" s="28" t="s">
        <v>5</v>
      </c>
      <c r="E93" s="28" t="s">
        <v>5</v>
      </c>
      <c r="F93" s="28" t="s">
        <v>5</v>
      </c>
      <c r="G93" s="28" t="s">
        <v>5</v>
      </c>
      <c r="H93" s="28" t="s">
        <v>5</v>
      </c>
      <c r="I93" s="28" t="s">
        <v>122</v>
      </c>
      <c r="J93" s="28">
        <v>4</v>
      </c>
      <c r="K93" s="28">
        <v>42</v>
      </c>
    </row>
    <row r="94" spans="1:11" x14ac:dyDescent="0.25">
      <c r="A94" t="s">
        <v>328</v>
      </c>
      <c r="B94" t="s">
        <v>329</v>
      </c>
      <c r="C94" s="28" t="s">
        <v>147</v>
      </c>
      <c r="D94" s="28" t="s">
        <v>5</v>
      </c>
      <c r="E94" s="28" t="s">
        <v>5</v>
      </c>
      <c r="F94" s="28" t="s">
        <v>5</v>
      </c>
      <c r="G94" s="28" t="s">
        <v>5</v>
      </c>
      <c r="H94" s="28" t="s">
        <v>5</v>
      </c>
      <c r="I94" s="28" t="s">
        <v>122</v>
      </c>
      <c r="J94" s="28">
        <v>4</v>
      </c>
      <c r="K94" s="28">
        <v>42</v>
      </c>
    </row>
    <row r="95" spans="1:11" x14ac:dyDescent="0.25">
      <c r="A95" t="s">
        <v>330</v>
      </c>
      <c r="B95" t="s">
        <v>331</v>
      </c>
      <c r="C95" s="28" t="s">
        <v>147</v>
      </c>
      <c r="D95" s="28" t="s">
        <v>5</v>
      </c>
      <c r="E95" s="28" t="s">
        <v>5</v>
      </c>
      <c r="F95" s="28" t="s">
        <v>5</v>
      </c>
      <c r="G95" s="28" t="s">
        <v>5</v>
      </c>
      <c r="H95" s="28" t="s">
        <v>5</v>
      </c>
      <c r="I95" s="28" t="s">
        <v>122</v>
      </c>
      <c r="J95" s="28">
        <v>4</v>
      </c>
      <c r="K95" s="28">
        <v>42</v>
      </c>
    </row>
    <row r="96" spans="1:11" x14ac:dyDescent="0.25">
      <c r="A96" t="s">
        <v>332</v>
      </c>
      <c r="B96" t="s">
        <v>333</v>
      </c>
      <c r="C96" s="28" t="s">
        <v>147</v>
      </c>
      <c r="D96" s="28" t="s">
        <v>5</v>
      </c>
      <c r="E96" s="28" t="s">
        <v>5</v>
      </c>
      <c r="F96" s="28" t="s">
        <v>5</v>
      </c>
      <c r="G96" s="28" t="s">
        <v>5</v>
      </c>
      <c r="H96" s="28" t="s">
        <v>5</v>
      </c>
      <c r="I96" s="28" t="s">
        <v>122</v>
      </c>
      <c r="J96" s="28">
        <v>8</v>
      </c>
      <c r="K96" s="28">
        <v>42</v>
      </c>
    </row>
    <row r="97" spans="1:11" x14ac:dyDescent="0.25">
      <c r="A97" t="s">
        <v>334</v>
      </c>
      <c r="B97" t="s">
        <v>335</v>
      </c>
      <c r="C97" s="28" t="s">
        <v>147</v>
      </c>
      <c r="D97" s="28" t="s">
        <v>5</v>
      </c>
      <c r="E97" s="28" t="s">
        <v>5</v>
      </c>
      <c r="F97" s="28" t="s">
        <v>5</v>
      </c>
      <c r="G97" s="28" t="s">
        <v>5</v>
      </c>
      <c r="H97" s="28" t="s">
        <v>5</v>
      </c>
      <c r="I97" s="28" t="s">
        <v>122</v>
      </c>
      <c r="J97" s="28">
        <v>6</v>
      </c>
      <c r="K97" s="28">
        <v>42</v>
      </c>
    </row>
    <row r="98" spans="1:11" x14ac:dyDescent="0.25">
      <c r="A98" t="s">
        <v>336</v>
      </c>
      <c r="B98" t="s">
        <v>337</v>
      </c>
      <c r="C98" s="28" t="s">
        <v>147</v>
      </c>
      <c r="D98" s="28" t="s">
        <v>5</v>
      </c>
      <c r="E98" s="28" t="s">
        <v>5</v>
      </c>
      <c r="F98" s="28" t="s">
        <v>5</v>
      </c>
      <c r="G98" s="28" t="s">
        <v>5</v>
      </c>
      <c r="H98" s="28" t="s">
        <v>5</v>
      </c>
      <c r="I98" s="28" t="s">
        <v>122</v>
      </c>
      <c r="J98" s="28">
        <v>14</v>
      </c>
      <c r="K98" s="28">
        <v>42</v>
      </c>
    </row>
    <row r="99" spans="1:11" x14ac:dyDescent="0.25">
      <c r="A99" t="s">
        <v>338</v>
      </c>
      <c r="B99" t="s">
        <v>339</v>
      </c>
      <c r="C99" s="28" t="s">
        <v>147</v>
      </c>
      <c r="D99" s="28" t="s">
        <v>5</v>
      </c>
      <c r="E99" s="28" t="s">
        <v>5</v>
      </c>
      <c r="F99" s="28" t="s">
        <v>5</v>
      </c>
      <c r="G99" s="28" t="s">
        <v>5</v>
      </c>
      <c r="H99" s="28" t="s">
        <v>5</v>
      </c>
      <c r="I99" s="28" t="s">
        <v>122</v>
      </c>
      <c r="J99" s="28">
        <v>4</v>
      </c>
      <c r="K99" s="28">
        <v>42</v>
      </c>
    </row>
    <row r="100" spans="1:11" x14ac:dyDescent="0.25">
      <c r="A100" t="s">
        <v>171</v>
      </c>
      <c r="B100" t="s">
        <v>172</v>
      </c>
      <c r="C100" s="28" t="s">
        <v>143</v>
      </c>
      <c r="D100" s="28" t="s">
        <v>5</v>
      </c>
      <c r="E100" s="28" t="s">
        <v>5</v>
      </c>
      <c r="F100" s="28" t="s">
        <v>5</v>
      </c>
      <c r="G100" s="28" t="s">
        <v>5</v>
      </c>
      <c r="H100" s="28" t="s">
        <v>5</v>
      </c>
      <c r="I100" s="28" t="s">
        <v>122</v>
      </c>
      <c r="J100" s="28">
        <v>22</v>
      </c>
      <c r="K100" s="28">
        <v>42</v>
      </c>
    </row>
    <row r="101" spans="1:11" x14ac:dyDescent="0.25">
      <c r="A101" t="s">
        <v>340</v>
      </c>
      <c r="B101" t="s">
        <v>341</v>
      </c>
      <c r="C101" s="28" t="s">
        <v>147</v>
      </c>
      <c r="D101" s="28" t="s">
        <v>5</v>
      </c>
      <c r="E101" s="28" t="s">
        <v>5</v>
      </c>
      <c r="F101" s="28" t="s">
        <v>5</v>
      </c>
      <c r="G101" s="28" t="s">
        <v>5</v>
      </c>
      <c r="H101" s="28" t="s">
        <v>5</v>
      </c>
      <c r="I101" s="28" t="s">
        <v>122</v>
      </c>
      <c r="J101" s="28">
        <v>4</v>
      </c>
      <c r="K101" s="28">
        <v>42</v>
      </c>
    </row>
    <row r="102" spans="1:11" x14ac:dyDescent="0.25">
      <c r="A102" t="s">
        <v>342</v>
      </c>
      <c r="B102" t="s">
        <v>343</v>
      </c>
      <c r="C102" s="28" t="s">
        <v>147</v>
      </c>
      <c r="D102" s="28" t="s">
        <v>5</v>
      </c>
      <c r="E102" s="28" t="s">
        <v>5</v>
      </c>
      <c r="F102" s="28" t="s">
        <v>5</v>
      </c>
      <c r="G102" s="28" t="s">
        <v>5</v>
      </c>
      <c r="H102" s="28" t="s">
        <v>5</v>
      </c>
      <c r="I102" s="28" t="s">
        <v>122</v>
      </c>
      <c r="J102" s="28">
        <v>4</v>
      </c>
      <c r="K102" s="28">
        <v>42</v>
      </c>
    </row>
    <row r="103" spans="1:11" x14ac:dyDescent="0.25">
      <c r="A103" t="s">
        <v>344</v>
      </c>
      <c r="B103" t="s">
        <v>345</v>
      </c>
      <c r="C103" s="28" t="s">
        <v>147</v>
      </c>
      <c r="D103" s="28" t="s">
        <v>5</v>
      </c>
      <c r="E103" s="28" t="s">
        <v>5</v>
      </c>
      <c r="F103" s="28" t="s">
        <v>5</v>
      </c>
      <c r="G103" s="28" t="s">
        <v>5</v>
      </c>
      <c r="H103" s="28" t="s">
        <v>5</v>
      </c>
      <c r="I103" s="28" t="s">
        <v>122</v>
      </c>
      <c r="J103" s="28">
        <v>6</v>
      </c>
      <c r="K103" s="28">
        <v>42</v>
      </c>
    </row>
    <row r="104" spans="1:11" x14ac:dyDescent="0.25">
      <c r="A104" t="s">
        <v>346</v>
      </c>
      <c r="B104" t="s">
        <v>347</v>
      </c>
      <c r="C104" s="28" t="s">
        <v>147</v>
      </c>
      <c r="D104" s="28" t="s">
        <v>5</v>
      </c>
      <c r="E104" s="28" t="s">
        <v>5</v>
      </c>
      <c r="F104" s="28" t="s">
        <v>5</v>
      </c>
      <c r="G104" s="28" t="s">
        <v>5</v>
      </c>
      <c r="H104" s="28" t="s">
        <v>5</v>
      </c>
      <c r="I104" s="28" t="s">
        <v>5</v>
      </c>
      <c r="J104" s="28">
        <v>6</v>
      </c>
      <c r="K104" s="28">
        <v>42</v>
      </c>
    </row>
    <row r="105" spans="1:11" x14ac:dyDescent="0.25">
      <c r="A105" t="s">
        <v>348</v>
      </c>
      <c r="B105" t="s">
        <v>349</v>
      </c>
      <c r="C105" s="28" t="s">
        <v>147</v>
      </c>
      <c r="D105" s="28" t="s">
        <v>5</v>
      </c>
      <c r="E105" s="28" t="s">
        <v>5</v>
      </c>
      <c r="F105" s="28" t="s">
        <v>5</v>
      </c>
      <c r="G105" s="28" t="s">
        <v>5</v>
      </c>
      <c r="H105" s="28" t="s">
        <v>5</v>
      </c>
      <c r="I105" s="28" t="s">
        <v>122</v>
      </c>
      <c r="J105" s="28">
        <v>4</v>
      </c>
      <c r="K105" s="28">
        <v>42</v>
      </c>
    </row>
    <row r="106" spans="1:11" x14ac:dyDescent="0.25">
      <c r="A106" t="s">
        <v>350</v>
      </c>
      <c r="B106" t="s">
        <v>351</v>
      </c>
      <c r="C106" s="28" t="s">
        <v>147</v>
      </c>
      <c r="D106" s="28" t="s">
        <v>5</v>
      </c>
      <c r="E106" s="28" t="s">
        <v>5</v>
      </c>
      <c r="F106" s="28" t="s">
        <v>5</v>
      </c>
      <c r="G106" s="28" t="s">
        <v>5</v>
      </c>
      <c r="H106" s="28" t="s">
        <v>5</v>
      </c>
      <c r="I106" s="28" t="s">
        <v>5</v>
      </c>
      <c r="J106" s="28">
        <v>2</v>
      </c>
      <c r="K106" s="28">
        <v>42</v>
      </c>
    </row>
    <row r="107" spans="1:11" x14ac:dyDescent="0.25">
      <c r="A107" t="s">
        <v>352</v>
      </c>
      <c r="B107" t="s">
        <v>353</v>
      </c>
      <c r="C107" s="28" t="s">
        <v>147</v>
      </c>
      <c r="D107" s="28" t="s">
        <v>5</v>
      </c>
      <c r="E107" s="28" t="s">
        <v>5</v>
      </c>
      <c r="F107" s="28" t="s">
        <v>5</v>
      </c>
      <c r="G107" s="28" t="s">
        <v>5</v>
      </c>
      <c r="H107" s="28" t="s">
        <v>5</v>
      </c>
      <c r="I107" s="28" t="s">
        <v>122</v>
      </c>
      <c r="J107" s="28">
        <v>6</v>
      </c>
      <c r="K107" s="28">
        <v>42</v>
      </c>
    </row>
    <row r="108" spans="1:11" x14ac:dyDescent="0.25">
      <c r="A108" t="s">
        <v>354</v>
      </c>
      <c r="B108" t="s">
        <v>355</v>
      </c>
      <c r="C108" s="28" t="s">
        <v>147</v>
      </c>
      <c r="D108" s="28" t="s">
        <v>5</v>
      </c>
      <c r="E108" s="28" t="s">
        <v>5</v>
      </c>
      <c r="F108" s="28" t="s">
        <v>5</v>
      </c>
      <c r="G108" s="28" t="s">
        <v>5</v>
      </c>
      <c r="H108" s="28" t="s">
        <v>5</v>
      </c>
      <c r="I108" s="28" t="s">
        <v>122</v>
      </c>
      <c r="J108" s="28">
        <v>6</v>
      </c>
      <c r="K108" s="28">
        <v>42</v>
      </c>
    </row>
    <row r="109" spans="1:11" x14ac:dyDescent="0.25">
      <c r="J109" s="28">
        <f>SUM(J6:J108)</f>
        <v>533</v>
      </c>
    </row>
  </sheetData>
  <sheetProtection algorithmName="SHA-512" hashValue="LUJektXD/DS1rMRBh2bQ+HnRjGssOh54oAvYkcgyljwjJWlItPPBue4Ngxf+9Fr7FL5Na5RoURurN8JedJy6xA==" saltValue="aqn+1wlladmHbtPMgMtK7A==" spinCount="100000" sheet="1" objects="1" scenarios="1" selectLockedCells="1" selectUnlockedCells="1"/>
  <phoneticPr fontId="20" type="noConversion"/>
  <dataValidations count="1">
    <dataValidation type="list" allowBlank="1" showInputMessage="1" showErrorMessage="1" sqref="D6:I108" xr:uid="{00000000-0002-0000-0400-000000000000}">
      <formula1>"Yes, No, NA"</formula1>
    </dataValidation>
  </dataValidations>
  <pageMargins left="0.7" right="0.7" top="0.75" bottom="0.75" header="0.3" footer="0.3"/>
  <pageSetup scale="35"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'Funding Tables'!$AB$3:$AB$5</xm:f>
          </x14:formula1>
          <xm:sqref>C6:C108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B78"/>
  <sheetViews>
    <sheetView workbookViewId="0">
      <selection activeCell="Q3" sqref="Q3"/>
    </sheetView>
  </sheetViews>
  <sheetFormatPr defaultRowHeight="15" x14ac:dyDescent="0.25"/>
  <cols>
    <col min="2" max="2" width="9.140625" style="14"/>
    <col min="3" max="3" width="35" customWidth="1"/>
    <col min="4" max="4" width="13.5703125" hidden="1" customWidth="1"/>
    <col min="5" max="5" width="14.140625" hidden="1" customWidth="1"/>
    <col min="6" max="9" width="0" hidden="1" customWidth="1"/>
    <col min="10" max="10" width="17.140625" hidden="1" customWidth="1"/>
    <col min="11" max="11" width="13.5703125" customWidth="1"/>
    <col min="13" max="13" width="13.85546875" customWidth="1"/>
    <col min="14" max="14" width="14.42578125" customWidth="1"/>
    <col min="15" max="15" width="14.140625" customWidth="1"/>
    <col min="16" max="16" width="38.85546875" customWidth="1"/>
    <col min="17" max="17" width="15.140625" customWidth="1"/>
    <col min="18" max="18" width="12.5703125" customWidth="1"/>
    <col min="19" max="19" width="16.140625" customWidth="1"/>
    <col min="20" max="20" width="14.85546875" customWidth="1"/>
    <col min="21" max="21" width="15.5703125" customWidth="1"/>
    <col min="22" max="22" width="18.5703125" customWidth="1"/>
    <col min="28" max="28" width="57.7109375" customWidth="1"/>
  </cols>
  <sheetData>
    <row r="1" spans="1:28" ht="15.75" x14ac:dyDescent="0.25">
      <c r="A1" s="71" t="s">
        <v>133</v>
      </c>
      <c r="C1" s="15" t="s">
        <v>29</v>
      </c>
      <c r="D1" s="129" t="s">
        <v>30</v>
      </c>
      <c r="E1" s="129"/>
      <c r="F1" s="130" t="s">
        <v>31</v>
      </c>
      <c r="G1" s="130"/>
      <c r="P1" s="15" t="s">
        <v>29</v>
      </c>
      <c r="Q1" s="75"/>
      <c r="R1" s="75"/>
      <c r="S1" s="75"/>
      <c r="T1" s="75"/>
      <c r="U1" s="75"/>
      <c r="V1" t="s">
        <v>140</v>
      </c>
    </row>
    <row r="2" spans="1:28" ht="60" x14ac:dyDescent="0.25">
      <c r="A2" t="s">
        <v>9</v>
      </c>
      <c r="B2" s="14" t="s">
        <v>10</v>
      </c>
      <c r="C2" t="s">
        <v>11</v>
      </c>
      <c r="D2" s="15" t="s">
        <v>26</v>
      </c>
      <c r="E2" s="15" t="s">
        <v>27</v>
      </c>
      <c r="F2" s="15" t="s">
        <v>26</v>
      </c>
      <c r="G2" s="15" t="s">
        <v>27</v>
      </c>
      <c r="H2" s="15" t="s">
        <v>28</v>
      </c>
      <c r="I2" s="15" t="s">
        <v>44</v>
      </c>
      <c r="J2" s="15" t="s">
        <v>45</v>
      </c>
      <c r="K2" s="15" t="s">
        <v>0</v>
      </c>
      <c r="L2" s="15" t="s">
        <v>46</v>
      </c>
      <c r="M2" s="15" t="s">
        <v>47</v>
      </c>
      <c r="N2" s="15" t="s">
        <v>48</v>
      </c>
      <c r="O2" s="19" t="s">
        <v>49</v>
      </c>
      <c r="P2" t="s">
        <v>11</v>
      </c>
      <c r="Q2" s="75" t="s">
        <v>134</v>
      </c>
      <c r="R2" s="75" t="s">
        <v>135</v>
      </c>
      <c r="S2" s="76" t="s">
        <v>138</v>
      </c>
      <c r="T2" s="76" t="s">
        <v>136</v>
      </c>
      <c r="U2" s="76" t="s">
        <v>137</v>
      </c>
      <c r="V2" s="77" t="s">
        <v>139</v>
      </c>
      <c r="AB2" s="87" t="s">
        <v>142</v>
      </c>
    </row>
    <row r="3" spans="1:28" x14ac:dyDescent="0.25">
      <c r="A3">
        <v>1</v>
      </c>
      <c r="B3" s="14">
        <v>1</v>
      </c>
      <c r="C3" t="s">
        <v>50</v>
      </c>
      <c r="D3" s="16"/>
      <c r="E3" s="16"/>
      <c r="F3" s="16"/>
      <c r="G3" s="16"/>
      <c r="H3" s="16"/>
      <c r="I3" s="16"/>
      <c r="J3" s="16"/>
      <c r="K3" s="78" t="str">
        <f>IF($C3='4. Board Level Worksheet'!$C$5,'4. Board Level Worksheet'!$C$18,"")</f>
        <v/>
      </c>
      <c r="L3" s="78" t="str">
        <f>IF($C3='4. Board Level Worksheet'!$C$5,'4. Board Level Worksheet'!$C$19,"")</f>
        <v/>
      </c>
      <c r="M3" s="80" t="str">
        <f>IF($C3='4. Board Level Worksheet'!$C$5,'4. Board Level Worksheet'!$C$21,"")</f>
        <v/>
      </c>
      <c r="N3" s="80" t="str">
        <f>IF($C3='4. Board Level Worksheet'!$C$5,'4. Board Level Worksheet'!$C$28,"")</f>
        <v/>
      </c>
      <c r="O3" s="80" t="str">
        <f>IF($C3='4. Board Level Worksheet'!$C$5,'4. Board Level Worksheet'!#REF!,"")</f>
        <v/>
      </c>
      <c r="P3" t="s">
        <v>50</v>
      </c>
      <c r="Q3" s="78">
        <v>0.29310000000000003</v>
      </c>
      <c r="R3" s="78">
        <v>0.29310000000000003</v>
      </c>
      <c r="S3" s="78">
        <v>0.161908</v>
      </c>
      <c r="T3" s="78">
        <v>1.7999999999999999E-2</v>
      </c>
      <c r="U3" s="79">
        <v>109</v>
      </c>
      <c r="V3" s="79">
        <f>U3*1000/1000000</f>
        <v>0.109</v>
      </c>
      <c r="AB3" s="86" t="s">
        <v>147</v>
      </c>
    </row>
    <row r="4" spans="1:28" x14ac:dyDescent="0.25">
      <c r="A4">
        <v>2</v>
      </c>
      <c r="B4" s="14">
        <v>2</v>
      </c>
      <c r="C4" t="s">
        <v>51</v>
      </c>
      <c r="D4" s="16"/>
      <c r="E4" s="16"/>
      <c r="F4" s="16"/>
      <c r="G4" s="16"/>
      <c r="H4" s="16"/>
      <c r="I4" s="16"/>
      <c r="J4" s="16"/>
      <c r="K4" s="78" t="str">
        <f>IF($C4='4. Board Level Worksheet'!$C$5,'4. Board Level Worksheet'!$C$18,"")</f>
        <v/>
      </c>
      <c r="L4" s="78" t="str">
        <f>IF($C4='4. Board Level Worksheet'!$C$5,'4. Board Level Worksheet'!$C$19,"")</f>
        <v/>
      </c>
      <c r="M4" s="80" t="str">
        <f>IF($C4='4. Board Level Worksheet'!$C$5,'4. Board Level Worksheet'!$C$21,"")</f>
        <v/>
      </c>
      <c r="N4" s="80" t="str">
        <f>IF($C4='4. Board Level Worksheet'!$C$5,'4. Board Level Worksheet'!$C$28,"")</f>
        <v/>
      </c>
      <c r="O4" s="80" t="str">
        <f>IF($C4='4. Board Level Worksheet'!$C$5,'4. Board Level Worksheet'!#REF!,"")</f>
        <v/>
      </c>
      <c r="P4" t="s">
        <v>51</v>
      </c>
      <c r="Q4" s="78">
        <v>0.41639999999999999</v>
      </c>
      <c r="R4" s="78">
        <v>0.41639999999999999</v>
      </c>
      <c r="S4" s="78">
        <v>0.17813799999999999</v>
      </c>
      <c r="T4" s="78">
        <v>2.8000000000000001E-2</v>
      </c>
      <c r="U4" s="79">
        <v>132</v>
      </c>
      <c r="V4" s="79">
        <f t="shared" ref="V4:V67" si="0">U4*1000/1000000</f>
        <v>0.13200000000000001</v>
      </c>
      <c r="AB4" s="86" t="s">
        <v>143</v>
      </c>
    </row>
    <row r="5" spans="1:28" x14ac:dyDescent="0.25">
      <c r="A5">
        <v>3</v>
      </c>
      <c r="B5" s="14">
        <v>3</v>
      </c>
      <c r="C5" t="s">
        <v>52</v>
      </c>
      <c r="D5" s="16"/>
      <c r="E5" s="16"/>
      <c r="F5" s="16"/>
      <c r="G5" s="16"/>
      <c r="H5" s="16"/>
      <c r="I5" s="16"/>
      <c r="J5" s="16"/>
      <c r="K5" s="78" t="str">
        <f>IF($C5='4. Board Level Worksheet'!$C$5,'4. Board Level Worksheet'!$C$18,"")</f>
        <v/>
      </c>
      <c r="L5" s="78" t="str">
        <f>IF($C5='4. Board Level Worksheet'!$C$5,'4. Board Level Worksheet'!$C$19,"")</f>
        <v/>
      </c>
      <c r="M5" s="80" t="str">
        <f>IF($C5='4. Board Level Worksheet'!$C$5,'4. Board Level Worksheet'!$C$21,"")</f>
        <v/>
      </c>
      <c r="N5" s="80" t="str">
        <f>IF($C5='4. Board Level Worksheet'!$C$5,'4. Board Level Worksheet'!$C$28,"")</f>
        <v/>
      </c>
      <c r="O5" s="80" t="str">
        <f>IF($C5='4. Board Level Worksheet'!$C$5,'4. Board Level Worksheet'!#REF!,"")</f>
        <v/>
      </c>
      <c r="P5" t="s">
        <v>52</v>
      </c>
      <c r="Q5" s="78">
        <v>0.4491</v>
      </c>
      <c r="R5" s="78">
        <v>0.4491</v>
      </c>
      <c r="S5" s="78">
        <v>0.20843600000000001</v>
      </c>
      <c r="T5" s="78">
        <v>3.4000000000000002E-2</v>
      </c>
      <c r="U5" s="79">
        <v>900</v>
      </c>
      <c r="V5" s="79">
        <f t="shared" si="0"/>
        <v>0.9</v>
      </c>
      <c r="AB5" s="86" t="s">
        <v>366</v>
      </c>
    </row>
    <row r="6" spans="1:28" x14ac:dyDescent="0.25">
      <c r="A6">
        <v>4</v>
      </c>
      <c r="B6" s="14">
        <v>4</v>
      </c>
      <c r="C6" t="s">
        <v>53</v>
      </c>
      <c r="D6" s="16"/>
      <c r="E6" s="16"/>
      <c r="F6" s="16"/>
      <c r="G6" s="16"/>
      <c r="H6" s="16"/>
      <c r="I6" s="16"/>
      <c r="J6" s="16"/>
      <c r="K6" s="78" t="str">
        <f>IF($C6='4. Board Level Worksheet'!$C$5,'4. Board Level Worksheet'!$C$18,"")</f>
        <v/>
      </c>
      <c r="L6" s="78" t="str">
        <f>IF($C6='4. Board Level Worksheet'!$C$5,'4. Board Level Worksheet'!$C$19,"")</f>
        <v/>
      </c>
      <c r="M6" s="80" t="str">
        <f>IF($C6='4. Board Level Worksheet'!$C$5,'4. Board Level Worksheet'!$C$21,"")</f>
        <v/>
      </c>
      <c r="N6" s="80" t="str">
        <f>IF($C6='4. Board Level Worksheet'!$C$5,'4. Board Level Worksheet'!$C$28,"")</f>
        <v/>
      </c>
      <c r="O6" s="80" t="str">
        <f>IF($C6='4. Board Level Worksheet'!$C$5,'4. Board Level Worksheet'!#REF!,"")</f>
        <v/>
      </c>
      <c r="P6" t="s">
        <v>53</v>
      </c>
      <c r="Q6" s="78">
        <v>0.35620000000000002</v>
      </c>
      <c r="R6" s="78">
        <v>0.35620000000000002</v>
      </c>
      <c r="S6" s="78">
        <v>0.172157</v>
      </c>
      <c r="T6" s="78">
        <v>2.3E-2</v>
      </c>
      <c r="U6" s="79">
        <v>181</v>
      </c>
      <c r="V6" s="79">
        <f t="shared" si="0"/>
        <v>0.18099999999999999</v>
      </c>
    </row>
    <row r="7" spans="1:28" x14ac:dyDescent="0.25">
      <c r="A7">
        <v>5</v>
      </c>
      <c r="B7" s="14" t="s">
        <v>32</v>
      </c>
      <c r="C7" t="s">
        <v>54</v>
      </c>
      <c r="D7" s="16"/>
      <c r="E7" s="16"/>
      <c r="F7" s="16"/>
      <c r="G7" s="16"/>
      <c r="H7" s="16"/>
      <c r="I7" s="16"/>
      <c r="J7" s="16"/>
      <c r="K7" s="78" t="str">
        <f>IF($C7='4. Board Level Worksheet'!$C$5,'4. Board Level Worksheet'!$C$18,"")</f>
        <v/>
      </c>
      <c r="L7" s="78" t="str">
        <f>IF($C7='4. Board Level Worksheet'!$C$5,'4. Board Level Worksheet'!$C$19,"")</f>
        <v/>
      </c>
      <c r="M7" s="80" t="str">
        <f>IF($C7='4. Board Level Worksheet'!$C$5,'4. Board Level Worksheet'!$C$21,"")</f>
        <v/>
      </c>
      <c r="N7" s="80" t="str">
        <f>IF($C7='4. Board Level Worksheet'!$C$5,'4. Board Level Worksheet'!$C$28,"")</f>
        <v/>
      </c>
      <c r="O7" s="80" t="str">
        <f>IF($C7='4. Board Level Worksheet'!$C$5,'4. Board Level Worksheet'!#REF!,"")</f>
        <v/>
      </c>
      <c r="P7" t="s">
        <v>54</v>
      </c>
      <c r="Q7" s="78">
        <v>0.1709</v>
      </c>
      <c r="R7" s="78">
        <v>0.1709</v>
      </c>
      <c r="S7" s="78">
        <v>0.101339</v>
      </c>
      <c r="T7" s="78">
        <v>1.2999999999999999E-2</v>
      </c>
      <c r="U7" s="79">
        <v>23</v>
      </c>
      <c r="V7" s="79">
        <f t="shared" si="0"/>
        <v>2.3E-2</v>
      </c>
    </row>
    <row r="8" spans="1:28" x14ac:dyDescent="0.25">
      <c r="A8">
        <v>6</v>
      </c>
      <c r="B8" s="14" t="s">
        <v>33</v>
      </c>
      <c r="C8" t="s">
        <v>55</v>
      </c>
      <c r="D8" s="16"/>
      <c r="E8" s="16"/>
      <c r="F8" s="16"/>
      <c r="G8" s="16"/>
      <c r="H8" s="16"/>
      <c r="I8" s="16"/>
      <c r="J8" s="16"/>
      <c r="K8" s="78" t="str">
        <f>IF($C8='4. Board Level Worksheet'!$C$5,'4. Board Level Worksheet'!$C$18,"")</f>
        <v/>
      </c>
      <c r="L8" s="78" t="str">
        <f>IF($C8='4. Board Level Worksheet'!$C$5,'4. Board Level Worksheet'!$C$19,"")</f>
        <v/>
      </c>
      <c r="M8" s="80" t="str">
        <f>IF($C8='4. Board Level Worksheet'!$C$5,'4. Board Level Worksheet'!$C$21,"")</f>
        <v/>
      </c>
      <c r="N8" s="80" t="str">
        <f>IF($C8='4. Board Level Worksheet'!$C$5,'4. Board Level Worksheet'!$C$28,"")</f>
        <v/>
      </c>
      <c r="O8" s="80" t="str">
        <f>IF($C8='4. Board Level Worksheet'!$C$5,'4. Board Level Worksheet'!#REF!,"")</f>
        <v/>
      </c>
      <c r="P8" t="s">
        <v>55</v>
      </c>
      <c r="Q8" s="78">
        <v>0.1114</v>
      </c>
      <c r="R8" s="78">
        <v>0.1114</v>
      </c>
      <c r="S8" s="78">
        <v>5.1128E-2</v>
      </c>
      <c r="T8" s="78">
        <v>8.0000000000000002E-3</v>
      </c>
      <c r="U8" s="79">
        <v>19</v>
      </c>
      <c r="V8" s="79">
        <f t="shared" si="0"/>
        <v>1.9E-2</v>
      </c>
    </row>
    <row r="9" spans="1:28" x14ac:dyDescent="0.25">
      <c r="A9">
        <v>7</v>
      </c>
      <c r="B9" s="14" t="s">
        <v>34</v>
      </c>
      <c r="C9" t="s">
        <v>56</v>
      </c>
      <c r="D9" s="16"/>
      <c r="E9" s="16"/>
      <c r="F9" s="16"/>
      <c r="G9" s="16"/>
      <c r="H9" s="16"/>
      <c r="I9" s="16"/>
      <c r="J9" s="16"/>
      <c r="K9" s="78" t="str">
        <f>IF($C9='4. Board Level Worksheet'!$C$5,'4. Board Level Worksheet'!$C$18,"")</f>
        <v/>
      </c>
      <c r="L9" s="78" t="str">
        <f>IF($C9='4. Board Level Worksheet'!$C$5,'4. Board Level Worksheet'!$C$19,"")</f>
        <v/>
      </c>
      <c r="M9" s="80" t="str">
        <f>IF($C9='4. Board Level Worksheet'!$C$5,'4. Board Level Worksheet'!$C$21,"")</f>
        <v/>
      </c>
      <c r="N9" s="80" t="str">
        <f>IF($C9='4. Board Level Worksheet'!$C$5,'4. Board Level Worksheet'!$C$28,"")</f>
        <v/>
      </c>
      <c r="O9" s="80" t="str">
        <f>IF($C9='4. Board Level Worksheet'!$C$5,'4. Board Level Worksheet'!#REF!,"")</f>
        <v/>
      </c>
      <c r="P9" t="s">
        <v>56</v>
      </c>
      <c r="Q9" s="78">
        <v>0.29380000000000001</v>
      </c>
      <c r="R9" s="78">
        <v>0.29380000000000001</v>
      </c>
      <c r="S9" s="78">
        <v>0.122324</v>
      </c>
      <c r="T9" s="78">
        <v>0.02</v>
      </c>
      <c r="U9" s="79">
        <v>26</v>
      </c>
      <c r="V9" s="79">
        <f t="shared" si="0"/>
        <v>2.5999999999999999E-2</v>
      </c>
    </row>
    <row r="10" spans="1:28" x14ac:dyDescent="0.25">
      <c r="A10">
        <v>8</v>
      </c>
      <c r="B10" s="14" t="s">
        <v>35</v>
      </c>
      <c r="C10" t="s">
        <v>57</v>
      </c>
      <c r="D10" s="16"/>
      <c r="E10" s="16"/>
      <c r="F10" s="16"/>
      <c r="G10" s="16"/>
      <c r="H10" s="16"/>
      <c r="I10" s="16"/>
      <c r="J10" s="16"/>
      <c r="K10" s="78" t="str">
        <f>IF($C10='4. Board Level Worksheet'!$C$5,'4. Board Level Worksheet'!$C$18,"")</f>
        <v/>
      </c>
      <c r="L10" s="78" t="str">
        <f>IF($C10='4. Board Level Worksheet'!$C$5,'4. Board Level Worksheet'!$C$19,"")</f>
        <v/>
      </c>
      <c r="M10" s="80" t="str">
        <f>IF($C10='4. Board Level Worksheet'!$C$5,'4. Board Level Worksheet'!$C$21,"")</f>
        <v/>
      </c>
      <c r="N10" s="80" t="str">
        <f>IF($C10='4. Board Level Worksheet'!$C$5,'4. Board Level Worksheet'!$C$28,"")</f>
        <v/>
      </c>
      <c r="O10" s="80" t="str">
        <f>IF($C10='4. Board Level Worksheet'!$C$5,'4. Board Level Worksheet'!#REF!,"")</f>
        <v/>
      </c>
      <c r="P10" t="s">
        <v>57</v>
      </c>
      <c r="Q10" s="78">
        <v>0.1482</v>
      </c>
      <c r="R10" s="78">
        <v>0.1482</v>
      </c>
      <c r="S10" s="78">
        <v>6.2121000000000003E-2</v>
      </c>
      <c r="T10" s="78">
        <v>6.0000000000000001E-3</v>
      </c>
      <c r="U10" s="79">
        <v>10</v>
      </c>
      <c r="V10" s="79">
        <f t="shared" si="0"/>
        <v>0.01</v>
      </c>
    </row>
    <row r="11" spans="1:28" x14ac:dyDescent="0.25">
      <c r="A11">
        <v>9</v>
      </c>
      <c r="B11" s="14">
        <v>7</v>
      </c>
      <c r="C11" t="s">
        <v>58</v>
      </c>
      <c r="D11" s="16"/>
      <c r="E11" s="16"/>
      <c r="F11" s="16"/>
      <c r="G11" s="16"/>
      <c r="H11" s="16"/>
      <c r="I11" s="16"/>
      <c r="J11" s="16"/>
      <c r="K11" s="78" t="str">
        <f>IF($C11='4. Board Level Worksheet'!$C$5,'4. Board Level Worksheet'!$C$18,"")</f>
        <v/>
      </c>
      <c r="L11" s="78" t="str">
        <f>IF($C11='4. Board Level Worksheet'!$C$5,'4. Board Level Worksheet'!$C$19,"")</f>
        <v/>
      </c>
      <c r="M11" s="80" t="str">
        <f>IF($C11='4. Board Level Worksheet'!$C$5,'4. Board Level Worksheet'!$C$21,"")</f>
        <v/>
      </c>
      <c r="N11" s="80" t="str">
        <f>IF($C11='4. Board Level Worksheet'!$C$5,'4. Board Level Worksheet'!$C$28,"")</f>
        <v/>
      </c>
      <c r="O11" s="80" t="str">
        <f>IF($C11='4. Board Level Worksheet'!$C$5,'4. Board Level Worksheet'!#REF!,"")</f>
        <v/>
      </c>
      <c r="P11" t="s">
        <v>58</v>
      </c>
      <c r="Q11" s="78">
        <v>0.45279999999999998</v>
      </c>
      <c r="R11" s="78">
        <v>0.45279999999999998</v>
      </c>
      <c r="S11" s="78">
        <v>0.26430500000000001</v>
      </c>
      <c r="T11" s="78">
        <v>4.4999999999999998E-2</v>
      </c>
      <c r="U11" s="79">
        <v>103</v>
      </c>
      <c r="V11" s="79">
        <f t="shared" si="0"/>
        <v>0.10299999999999999</v>
      </c>
    </row>
    <row r="12" spans="1:28" x14ac:dyDescent="0.25">
      <c r="A12">
        <v>10</v>
      </c>
      <c r="B12" s="14">
        <v>8</v>
      </c>
      <c r="C12" t="s">
        <v>59</v>
      </c>
      <c r="D12" s="16"/>
      <c r="E12" s="16"/>
      <c r="F12" s="16"/>
      <c r="G12" s="16"/>
      <c r="H12" s="16"/>
      <c r="I12" s="16"/>
      <c r="J12" s="16"/>
      <c r="K12" s="78" t="str">
        <f>IF($C12='4. Board Level Worksheet'!$C$5,'4. Board Level Worksheet'!$C$18,"")</f>
        <v/>
      </c>
      <c r="L12" s="78" t="str">
        <f>IF($C12='4. Board Level Worksheet'!$C$5,'4. Board Level Worksheet'!$C$19,"")</f>
        <v/>
      </c>
      <c r="M12" s="80" t="str">
        <f>IF($C12='4. Board Level Worksheet'!$C$5,'4. Board Level Worksheet'!$C$21,"")</f>
        <v/>
      </c>
      <c r="N12" s="80" t="str">
        <f>IF($C12='4. Board Level Worksheet'!$C$5,'4. Board Level Worksheet'!$C$28,"")</f>
        <v/>
      </c>
      <c r="O12" s="80" t="str">
        <f>IF($C12='4. Board Level Worksheet'!$C$5,'4. Board Level Worksheet'!#REF!,"")</f>
        <v/>
      </c>
      <c r="P12" t="s">
        <v>59</v>
      </c>
      <c r="Q12" s="78">
        <v>0.40289999999999998</v>
      </c>
      <c r="R12" s="78">
        <v>0.40289999999999998</v>
      </c>
      <c r="S12" s="78">
        <v>0.25623600000000002</v>
      </c>
      <c r="T12" s="78">
        <v>3.4000000000000002E-2</v>
      </c>
      <c r="U12" s="79">
        <v>62</v>
      </c>
      <c r="V12" s="79">
        <f t="shared" si="0"/>
        <v>6.2E-2</v>
      </c>
    </row>
    <row r="13" spans="1:28" x14ac:dyDescent="0.25">
      <c r="A13">
        <v>11</v>
      </c>
      <c r="B13" s="14">
        <v>9</v>
      </c>
      <c r="C13" t="s">
        <v>60</v>
      </c>
      <c r="D13" s="16"/>
      <c r="E13" s="16"/>
      <c r="F13" s="16"/>
      <c r="G13" s="16"/>
      <c r="H13" s="16"/>
      <c r="I13" s="16"/>
      <c r="J13" s="16"/>
      <c r="K13" s="78" t="str">
        <f>IF($C13='4. Board Level Worksheet'!$C$5,'4. Board Level Worksheet'!$C$18,"")</f>
        <v/>
      </c>
      <c r="L13" s="78" t="str">
        <f>IF($C13='4. Board Level Worksheet'!$C$5,'4. Board Level Worksheet'!$C$19,"")</f>
        <v/>
      </c>
      <c r="M13" s="80" t="str">
        <f>IF($C13='4. Board Level Worksheet'!$C$5,'4. Board Level Worksheet'!$C$21,"")</f>
        <v/>
      </c>
      <c r="N13" s="80" t="str">
        <f>IF($C13='4. Board Level Worksheet'!$C$5,'4. Board Level Worksheet'!$C$28,"")</f>
        <v/>
      </c>
      <c r="O13" s="80" t="str">
        <f>IF($C13='4. Board Level Worksheet'!$C$5,'4. Board Level Worksheet'!#REF!,"")</f>
        <v/>
      </c>
      <c r="P13" t="s">
        <v>60</v>
      </c>
      <c r="Q13" s="78">
        <v>0.84640000000000004</v>
      </c>
      <c r="R13" s="78">
        <v>0.84640000000000004</v>
      </c>
      <c r="S13" s="78">
        <v>0.48300799999999999</v>
      </c>
      <c r="T13" s="78">
        <v>7.1999999999999995E-2</v>
      </c>
      <c r="U13" s="79">
        <v>491</v>
      </c>
      <c r="V13" s="79">
        <f t="shared" si="0"/>
        <v>0.49099999999999999</v>
      </c>
    </row>
    <row r="14" spans="1:28" x14ac:dyDescent="0.25">
      <c r="A14">
        <v>12</v>
      </c>
      <c r="B14" s="14">
        <v>10</v>
      </c>
      <c r="C14" t="s">
        <v>61</v>
      </c>
      <c r="D14" s="16"/>
      <c r="E14" s="16"/>
      <c r="F14" s="16"/>
      <c r="G14" s="16"/>
      <c r="H14" s="16"/>
      <c r="I14" s="16"/>
      <c r="J14" s="16"/>
      <c r="K14" s="78" t="str">
        <f>IF($C14='4. Board Level Worksheet'!$C$5,'4. Board Level Worksheet'!$C$18,"")</f>
        <v/>
      </c>
      <c r="L14" s="78" t="str">
        <f>IF($C14='4. Board Level Worksheet'!$C$5,'4. Board Level Worksheet'!$C$19,"")</f>
        <v/>
      </c>
      <c r="M14" s="80" t="str">
        <f>IF($C14='4. Board Level Worksheet'!$C$5,'4. Board Level Worksheet'!$C$21,"")</f>
        <v/>
      </c>
      <c r="N14" s="80" t="str">
        <f>IF($C14='4. Board Level Worksheet'!$C$5,'4. Board Level Worksheet'!$C$28,"")</f>
        <v/>
      </c>
      <c r="O14" s="80" t="str">
        <f>IF($C14='4. Board Level Worksheet'!$C$5,'4. Board Level Worksheet'!#REF!,"")</f>
        <v/>
      </c>
      <c r="P14" t="s">
        <v>61</v>
      </c>
      <c r="Q14" s="78">
        <v>0.6784</v>
      </c>
      <c r="R14" s="78">
        <v>0.6784</v>
      </c>
      <c r="S14" s="78">
        <v>0.32154700000000003</v>
      </c>
      <c r="T14" s="78">
        <v>5.0999999999999997E-2</v>
      </c>
      <c r="U14" s="79">
        <v>320</v>
      </c>
      <c r="V14" s="79">
        <f t="shared" si="0"/>
        <v>0.32</v>
      </c>
    </row>
    <row r="15" spans="1:28" x14ac:dyDescent="0.25">
      <c r="A15">
        <v>13</v>
      </c>
      <c r="B15" s="14">
        <v>11</v>
      </c>
      <c r="C15" t="s">
        <v>62</v>
      </c>
      <c r="D15" s="16"/>
      <c r="E15" s="16"/>
      <c r="F15" s="16"/>
      <c r="G15" s="16"/>
      <c r="H15" s="16"/>
      <c r="I15" s="16"/>
      <c r="J15" s="16"/>
      <c r="K15" s="78" t="str">
        <f>IF($C15='4. Board Level Worksheet'!$C$5,'4. Board Level Worksheet'!$C$18,"")</f>
        <v/>
      </c>
      <c r="L15" s="78" t="str">
        <f>IF($C15='4. Board Level Worksheet'!$C$5,'4. Board Level Worksheet'!$C$19,"")</f>
        <v/>
      </c>
      <c r="M15" s="80" t="str">
        <f>IF($C15='4. Board Level Worksheet'!$C$5,'4. Board Level Worksheet'!$C$21,"")</f>
        <v/>
      </c>
      <c r="N15" s="80" t="str">
        <f>IF($C15='4. Board Level Worksheet'!$C$5,'4. Board Level Worksheet'!$C$28,"")</f>
        <v/>
      </c>
      <c r="O15" s="80" t="str">
        <f>IF($C15='4. Board Level Worksheet'!$C$5,'4. Board Level Worksheet'!#REF!,"")</f>
        <v/>
      </c>
      <c r="P15" t="s">
        <v>62</v>
      </c>
      <c r="Q15" s="78">
        <v>1.8102</v>
      </c>
      <c r="R15" s="78">
        <v>1.8102</v>
      </c>
      <c r="S15" s="78">
        <v>1.146633</v>
      </c>
      <c r="T15" s="78">
        <v>0.20100000000000001</v>
      </c>
      <c r="U15" s="79">
        <v>630</v>
      </c>
      <c r="V15" s="79">
        <f t="shared" si="0"/>
        <v>0.63</v>
      </c>
    </row>
    <row r="16" spans="1:28" x14ac:dyDescent="0.25">
      <c r="A16">
        <v>14</v>
      </c>
      <c r="B16" s="14">
        <v>12</v>
      </c>
      <c r="C16" t="s">
        <v>63</v>
      </c>
      <c r="D16" s="16"/>
      <c r="E16" s="16"/>
      <c r="F16" s="16"/>
      <c r="G16" s="16"/>
      <c r="H16" s="16"/>
      <c r="I16" s="16"/>
      <c r="J16" s="16"/>
      <c r="K16" s="78" t="str">
        <f>IF($C16='4. Board Level Worksheet'!$C$5,'4. Board Level Worksheet'!$C$18,"")</f>
        <v/>
      </c>
      <c r="L16" s="78" t="str">
        <f>IF($C16='4. Board Level Worksheet'!$C$5,'4. Board Level Worksheet'!$C$19,"")</f>
        <v/>
      </c>
      <c r="M16" s="80" t="str">
        <f>IF($C16='4. Board Level Worksheet'!$C$5,'4. Board Level Worksheet'!$C$21,"")</f>
        <v/>
      </c>
      <c r="N16" s="80" t="str">
        <f>IF($C16='4. Board Level Worksheet'!$C$5,'4. Board Level Worksheet'!$C$28,"")</f>
        <v/>
      </c>
      <c r="O16" s="80" t="str">
        <f>IF($C16='4. Board Level Worksheet'!$C$5,'4. Board Level Worksheet'!#REF!,"")</f>
        <v/>
      </c>
      <c r="P16" t="s">
        <v>63</v>
      </c>
      <c r="Q16" s="78">
        <v>6.9185999999999996</v>
      </c>
      <c r="R16" s="78">
        <v>6.9185999999999996</v>
      </c>
      <c r="S16" s="78">
        <v>3.721149</v>
      </c>
      <c r="T16" s="78">
        <v>0.52700000000000002</v>
      </c>
      <c r="U16" s="79">
        <v>648</v>
      </c>
      <c r="V16" s="79">
        <f t="shared" si="0"/>
        <v>0.64800000000000002</v>
      </c>
    </row>
    <row r="17" spans="1:22" x14ac:dyDescent="0.25">
      <c r="A17">
        <v>15</v>
      </c>
      <c r="B17" s="14">
        <v>13</v>
      </c>
      <c r="C17" t="s">
        <v>64</v>
      </c>
      <c r="D17" s="16"/>
      <c r="E17" s="16"/>
      <c r="F17" s="16"/>
      <c r="G17" s="16"/>
      <c r="H17" s="16"/>
      <c r="I17" s="16"/>
      <c r="J17" s="16"/>
      <c r="K17" s="78" t="str">
        <f>IF($C17='4. Board Level Worksheet'!$C$5,'4. Board Level Worksheet'!$C$18,"")</f>
        <v/>
      </c>
      <c r="L17" s="78" t="str">
        <f>IF($C17='4. Board Level Worksheet'!$C$5,'4. Board Level Worksheet'!$C$19,"")</f>
        <v/>
      </c>
      <c r="M17" s="80" t="str">
        <f>IF($C17='4. Board Level Worksheet'!$C$5,'4. Board Level Worksheet'!$C$21,"")</f>
        <v/>
      </c>
      <c r="N17" s="80" t="str">
        <f>IF($C17='4. Board Level Worksheet'!$C$5,'4. Board Level Worksheet'!$C$28,"")</f>
        <v/>
      </c>
      <c r="O17" s="80" t="str">
        <f>IF($C17='4. Board Level Worksheet'!$C$5,'4. Board Level Worksheet'!#REF!,"")</f>
        <v/>
      </c>
      <c r="P17" t="s">
        <v>64</v>
      </c>
      <c r="Q17" s="78">
        <v>1.4395</v>
      </c>
      <c r="R17" s="78">
        <v>1.4395</v>
      </c>
      <c r="S17" s="78">
        <v>0.99995500000000004</v>
      </c>
      <c r="T17" s="78">
        <v>0.17100000000000001</v>
      </c>
      <c r="U17" s="79">
        <v>311</v>
      </c>
      <c r="V17" s="79">
        <f t="shared" si="0"/>
        <v>0.311</v>
      </c>
    </row>
    <row r="18" spans="1:22" x14ac:dyDescent="0.25">
      <c r="A18">
        <v>16</v>
      </c>
      <c r="B18" s="14">
        <v>14</v>
      </c>
      <c r="C18" t="s">
        <v>65</v>
      </c>
      <c r="D18" s="16"/>
      <c r="E18" s="16"/>
      <c r="F18" s="16"/>
      <c r="G18" s="16"/>
      <c r="H18" s="16"/>
      <c r="I18" s="16"/>
      <c r="J18" s="16"/>
      <c r="K18" s="78" t="str">
        <f>IF($C18='4. Board Level Worksheet'!$C$5,'4. Board Level Worksheet'!$C$18,"")</f>
        <v/>
      </c>
      <c r="L18" s="78" t="str">
        <f>IF($C18='4. Board Level Worksheet'!$C$5,'4. Board Level Worksheet'!$C$19,"")</f>
        <v/>
      </c>
      <c r="M18" s="80" t="str">
        <f>IF($C18='4. Board Level Worksheet'!$C$5,'4. Board Level Worksheet'!$C$21,"")</f>
        <v/>
      </c>
      <c r="N18" s="80" t="str">
        <f>IF($C18='4. Board Level Worksheet'!$C$5,'4. Board Level Worksheet'!$C$28,"")</f>
        <v/>
      </c>
      <c r="O18" s="80" t="str">
        <f>IF($C18='4. Board Level Worksheet'!$C$5,'4. Board Level Worksheet'!#REF!,"")</f>
        <v/>
      </c>
      <c r="P18" t="s">
        <v>65</v>
      </c>
      <c r="Q18" s="78">
        <v>0.88219999999999998</v>
      </c>
      <c r="R18" s="78">
        <v>0.88219999999999998</v>
      </c>
      <c r="S18" s="78">
        <v>0.47901700000000003</v>
      </c>
      <c r="T18" s="78">
        <v>7.8E-2</v>
      </c>
      <c r="U18" s="79">
        <v>933</v>
      </c>
      <c r="V18" s="79">
        <f t="shared" si="0"/>
        <v>0.93300000000000005</v>
      </c>
    </row>
    <row r="19" spans="1:22" x14ac:dyDescent="0.25">
      <c r="A19">
        <v>17</v>
      </c>
      <c r="B19" s="14">
        <v>15</v>
      </c>
      <c r="C19" t="s">
        <v>66</v>
      </c>
      <c r="D19" s="16"/>
      <c r="E19" s="16"/>
      <c r="F19" s="16"/>
      <c r="G19" s="16"/>
      <c r="H19" s="16"/>
      <c r="I19" s="16"/>
      <c r="J19" s="16"/>
      <c r="K19" s="78" t="str">
        <f>IF($C19='4. Board Level Worksheet'!$C$5,'4. Board Level Worksheet'!$C$18,"")</f>
        <v/>
      </c>
      <c r="L19" s="78" t="str">
        <f>IF($C19='4. Board Level Worksheet'!$C$5,'4. Board Level Worksheet'!$C$19,"")</f>
        <v/>
      </c>
      <c r="M19" s="80" t="str">
        <f>IF($C19='4. Board Level Worksheet'!$C$5,'4. Board Level Worksheet'!$C$21,"")</f>
        <v/>
      </c>
      <c r="N19" s="80" t="str">
        <f>IF($C19='4. Board Level Worksheet'!$C$5,'4. Board Level Worksheet'!$C$28,"")</f>
        <v/>
      </c>
      <c r="O19" s="80" t="str">
        <f>IF($C19='4. Board Level Worksheet'!$C$5,'4. Board Level Worksheet'!#REF!,"")</f>
        <v/>
      </c>
      <c r="P19" t="s">
        <v>66</v>
      </c>
      <c r="Q19" s="78">
        <v>0.53200000000000003</v>
      </c>
      <c r="R19" s="78">
        <v>0.53200000000000003</v>
      </c>
      <c r="S19" s="78">
        <v>0.26747199999999999</v>
      </c>
      <c r="T19" s="78">
        <v>3.5000000000000003E-2</v>
      </c>
      <c r="U19" s="79">
        <v>768</v>
      </c>
      <c r="V19" s="79">
        <f t="shared" si="0"/>
        <v>0.76800000000000002</v>
      </c>
    </row>
    <row r="20" spans="1:22" x14ac:dyDescent="0.25">
      <c r="A20">
        <v>18</v>
      </c>
      <c r="B20" s="14">
        <v>16</v>
      </c>
      <c r="C20" t="s">
        <v>67</v>
      </c>
      <c r="D20" s="16"/>
      <c r="E20" s="16"/>
      <c r="F20" s="16"/>
      <c r="G20" s="16"/>
      <c r="H20" s="16"/>
      <c r="I20" s="16"/>
      <c r="J20" s="16"/>
      <c r="K20" s="78" t="str">
        <f>IF($C20='4. Board Level Worksheet'!$C$5,'4. Board Level Worksheet'!$C$18,"")</f>
        <v/>
      </c>
      <c r="L20" s="78" t="str">
        <f>IF($C20='4. Board Level Worksheet'!$C$5,'4. Board Level Worksheet'!$C$19,"")</f>
        <v/>
      </c>
      <c r="M20" s="80" t="str">
        <f>IF($C20='4. Board Level Worksheet'!$C$5,'4. Board Level Worksheet'!$C$21,"")</f>
        <v/>
      </c>
      <c r="N20" s="80" t="str">
        <f>IF($C20='4. Board Level Worksheet'!$C$5,'4. Board Level Worksheet'!$C$28,"")</f>
        <v/>
      </c>
      <c r="O20" s="80" t="str">
        <f>IF($C20='4. Board Level Worksheet'!$C$5,'4. Board Level Worksheet'!#REF!,"")</f>
        <v/>
      </c>
      <c r="P20" t="s">
        <v>67</v>
      </c>
      <c r="Q20" s="78">
        <v>2.5880000000000001</v>
      </c>
      <c r="R20" s="78">
        <v>2.5880000000000001</v>
      </c>
      <c r="S20" s="78">
        <v>1.6960470000000001</v>
      </c>
      <c r="T20" s="78">
        <v>0.28199999999999997</v>
      </c>
      <c r="U20" s="79">
        <v>497</v>
      </c>
      <c r="V20" s="79">
        <f t="shared" si="0"/>
        <v>0.497</v>
      </c>
    </row>
    <row r="21" spans="1:22" x14ac:dyDescent="0.25">
      <c r="A21">
        <v>19</v>
      </c>
      <c r="B21" s="14">
        <v>17</v>
      </c>
      <c r="C21" t="s">
        <v>68</v>
      </c>
      <c r="D21" s="16"/>
      <c r="E21" s="16"/>
      <c r="F21" s="16"/>
      <c r="G21" s="16"/>
      <c r="H21" s="16"/>
      <c r="I21" s="16"/>
      <c r="J21" s="16"/>
      <c r="K21" s="78" t="str">
        <f>IF($C21='4. Board Level Worksheet'!$C$5,'4. Board Level Worksheet'!$C$18,"")</f>
        <v/>
      </c>
      <c r="L21" s="78" t="str">
        <f>IF($C21='4. Board Level Worksheet'!$C$5,'4. Board Level Worksheet'!$C$19,"")</f>
        <v/>
      </c>
      <c r="M21" s="80" t="str">
        <f>IF($C21='4. Board Level Worksheet'!$C$5,'4. Board Level Worksheet'!$C$21,"")</f>
        <v/>
      </c>
      <c r="N21" s="80" t="str">
        <f>IF($C21='4. Board Level Worksheet'!$C$5,'4. Board Level Worksheet'!$C$28,"")</f>
        <v/>
      </c>
      <c r="O21" s="80" t="str">
        <f>IF($C21='4. Board Level Worksheet'!$C$5,'4. Board Level Worksheet'!#REF!,"")</f>
        <v/>
      </c>
      <c r="P21" t="s">
        <v>68</v>
      </c>
      <c r="Q21" s="78">
        <v>1.0784</v>
      </c>
      <c r="R21" s="78">
        <v>1.0784</v>
      </c>
      <c r="S21" s="78">
        <v>0.71854300000000004</v>
      </c>
      <c r="T21" s="78">
        <v>0.123</v>
      </c>
      <c r="U21" s="79">
        <v>149</v>
      </c>
      <c r="V21" s="79">
        <f t="shared" si="0"/>
        <v>0.14899999999999999</v>
      </c>
    </row>
    <row r="22" spans="1:22" x14ac:dyDescent="0.25">
      <c r="A22">
        <v>20</v>
      </c>
      <c r="B22" s="14">
        <v>18</v>
      </c>
      <c r="C22" t="s">
        <v>69</v>
      </c>
      <c r="D22" s="16"/>
      <c r="E22" s="16"/>
      <c r="F22" s="16"/>
      <c r="G22" s="16"/>
      <c r="H22" s="16"/>
      <c r="I22" s="16"/>
      <c r="J22" s="16"/>
      <c r="K22" s="78" t="str">
        <f>IF($C22='4. Board Level Worksheet'!$C$5,'4. Board Level Worksheet'!$C$18,"")</f>
        <v/>
      </c>
      <c r="L22" s="78" t="str">
        <f>IF($C22='4. Board Level Worksheet'!$C$5,'4. Board Level Worksheet'!$C$19,"")</f>
        <v/>
      </c>
      <c r="M22" s="80" t="str">
        <f>IF($C22='4. Board Level Worksheet'!$C$5,'4. Board Level Worksheet'!$C$21,"")</f>
        <v/>
      </c>
      <c r="N22" s="80" t="str">
        <f>IF($C22='4. Board Level Worksheet'!$C$5,'4. Board Level Worksheet'!$C$28,"")</f>
        <v/>
      </c>
      <c r="O22" s="80" t="str">
        <f>IF($C22='4. Board Level Worksheet'!$C$5,'4. Board Level Worksheet'!#REF!,"")</f>
        <v/>
      </c>
      <c r="P22" t="s">
        <v>69</v>
      </c>
      <c r="Q22" s="78">
        <v>0.84499999999999997</v>
      </c>
      <c r="R22" s="78">
        <v>0.84499999999999997</v>
      </c>
      <c r="S22" s="78">
        <v>0.48560799999999998</v>
      </c>
      <c r="T22" s="78">
        <v>9.0999999999999998E-2</v>
      </c>
      <c r="U22" s="79">
        <v>262</v>
      </c>
      <c r="V22" s="79">
        <f t="shared" si="0"/>
        <v>0.26200000000000001</v>
      </c>
    </row>
    <row r="23" spans="1:22" x14ac:dyDescent="0.25">
      <c r="A23">
        <v>21</v>
      </c>
      <c r="B23" s="14">
        <v>19</v>
      </c>
      <c r="C23" t="s">
        <v>70</v>
      </c>
      <c r="D23" s="16"/>
      <c r="E23" s="16"/>
      <c r="F23" s="16"/>
      <c r="G23" s="16"/>
      <c r="H23" s="16"/>
      <c r="I23" s="16"/>
      <c r="J23" s="16"/>
      <c r="K23" s="78" t="str">
        <f>IF($C23='4. Board Level Worksheet'!$C$5,'4. Board Level Worksheet'!$C$18,"")</f>
        <v/>
      </c>
      <c r="L23" s="78" t="str">
        <f>IF($C23='4. Board Level Worksheet'!$C$5,'4. Board Level Worksheet'!$C$19,"")</f>
        <v/>
      </c>
      <c r="M23" s="80" t="str">
        <f>IF($C23='4. Board Level Worksheet'!$C$5,'4. Board Level Worksheet'!$C$21,"")</f>
        <v/>
      </c>
      <c r="N23" s="80" t="str">
        <f>IF($C23='4. Board Level Worksheet'!$C$5,'4. Board Level Worksheet'!$C$28,"")</f>
        <v/>
      </c>
      <c r="O23" s="80" t="str">
        <f>IF($C23='4. Board Level Worksheet'!$C$5,'4. Board Level Worksheet'!#REF!,"")</f>
        <v/>
      </c>
      <c r="P23" t="s">
        <v>70</v>
      </c>
      <c r="Q23" s="78">
        <v>2.9912999999999998</v>
      </c>
      <c r="R23" s="78">
        <v>2.9912999999999998</v>
      </c>
      <c r="S23" s="78">
        <v>2.0338720000000001</v>
      </c>
      <c r="T23" s="78">
        <v>0.41699999999999998</v>
      </c>
      <c r="U23" s="79">
        <v>1462</v>
      </c>
      <c r="V23" s="79">
        <f t="shared" si="0"/>
        <v>1.462</v>
      </c>
    </row>
    <row r="24" spans="1:22" x14ac:dyDescent="0.25">
      <c r="A24">
        <v>22</v>
      </c>
      <c r="B24" s="14">
        <v>20</v>
      </c>
      <c r="C24" t="s">
        <v>71</v>
      </c>
      <c r="D24" s="16"/>
      <c r="E24" s="16"/>
      <c r="F24" s="16"/>
      <c r="G24" s="16"/>
      <c r="H24" s="16"/>
      <c r="I24" s="16"/>
      <c r="J24" s="16"/>
      <c r="K24" s="78" t="str">
        <f>IF($C24='4. Board Level Worksheet'!$C$5,'4. Board Level Worksheet'!$C$18,"")</f>
        <v/>
      </c>
      <c r="L24" s="78" t="str">
        <f>IF($C24='4. Board Level Worksheet'!$C$5,'4. Board Level Worksheet'!$C$19,"")</f>
        <v/>
      </c>
      <c r="M24" s="80" t="str">
        <f>IF($C24='4. Board Level Worksheet'!$C$5,'4. Board Level Worksheet'!$C$21,"")</f>
        <v/>
      </c>
      <c r="N24" s="80" t="str">
        <f>IF($C24='4. Board Level Worksheet'!$C$5,'4. Board Level Worksheet'!$C$28,"")</f>
        <v/>
      </c>
      <c r="O24" s="80" t="str">
        <f>IF($C24='4. Board Level Worksheet'!$C$5,'4. Board Level Worksheet'!#REF!,"")</f>
        <v/>
      </c>
      <c r="P24" t="s">
        <v>71</v>
      </c>
      <c r="Q24" s="78">
        <v>1.2395</v>
      </c>
      <c r="R24" s="78">
        <v>1.2395</v>
      </c>
      <c r="S24" s="78">
        <v>0.88417500000000004</v>
      </c>
      <c r="T24" s="78">
        <v>0.155</v>
      </c>
      <c r="U24" s="79">
        <v>1045</v>
      </c>
      <c r="V24" s="79">
        <f t="shared" si="0"/>
        <v>1.0449999999999999</v>
      </c>
    </row>
    <row r="25" spans="1:22" x14ac:dyDescent="0.25">
      <c r="A25">
        <v>23</v>
      </c>
      <c r="B25" s="14">
        <v>21</v>
      </c>
      <c r="C25" t="s">
        <v>72</v>
      </c>
      <c r="D25" s="16"/>
      <c r="E25" s="16"/>
      <c r="F25" s="16"/>
      <c r="G25" s="16"/>
      <c r="H25" s="16"/>
      <c r="I25" s="16"/>
      <c r="J25" s="16"/>
      <c r="K25" s="78" t="str">
        <f>IF($C25='4. Board Level Worksheet'!$C$5,'4. Board Level Worksheet'!$C$18,"")</f>
        <v/>
      </c>
      <c r="L25" s="78" t="str">
        <f>IF($C25='4. Board Level Worksheet'!$C$5,'4. Board Level Worksheet'!$C$19,"")</f>
        <v/>
      </c>
      <c r="M25" s="80" t="str">
        <f>IF($C25='4. Board Level Worksheet'!$C$5,'4. Board Level Worksheet'!$C$21,"")</f>
        <v/>
      </c>
      <c r="N25" s="80" t="str">
        <f>IF($C25='4. Board Level Worksheet'!$C$5,'4. Board Level Worksheet'!$C$28,"")</f>
        <v/>
      </c>
      <c r="O25" s="80" t="str">
        <f>IF($C25='4. Board Level Worksheet'!$C$5,'4. Board Level Worksheet'!#REF!,"")</f>
        <v/>
      </c>
      <c r="P25" t="s">
        <v>72</v>
      </c>
      <c r="Q25" s="78">
        <v>1.1619999999999999</v>
      </c>
      <c r="R25" s="78">
        <v>1.1619999999999999</v>
      </c>
      <c r="S25" s="78">
        <v>0.67302499999999998</v>
      </c>
      <c r="T25" s="78">
        <v>0.12</v>
      </c>
      <c r="U25" s="79">
        <v>794</v>
      </c>
      <c r="V25" s="79">
        <f t="shared" si="0"/>
        <v>0.79400000000000004</v>
      </c>
    </row>
    <row r="26" spans="1:22" x14ac:dyDescent="0.25">
      <c r="A26">
        <v>24</v>
      </c>
      <c r="B26" s="14">
        <v>22</v>
      </c>
      <c r="C26" t="s">
        <v>73</v>
      </c>
      <c r="D26" s="16"/>
      <c r="E26" s="16"/>
      <c r="F26" s="16"/>
      <c r="G26" s="16"/>
      <c r="H26" s="16"/>
      <c r="I26" s="16"/>
      <c r="J26" s="16"/>
      <c r="K26" s="78" t="str">
        <f>IF($C26='4. Board Level Worksheet'!$C$5,'4. Board Level Worksheet'!$C$18,"")</f>
        <v/>
      </c>
      <c r="L26" s="78" t="str">
        <f>IF($C26='4. Board Level Worksheet'!$C$5,'4. Board Level Worksheet'!$C$19,"")</f>
        <v/>
      </c>
      <c r="M26" s="80" t="str">
        <f>IF($C26='4. Board Level Worksheet'!$C$5,'4. Board Level Worksheet'!$C$21,"")</f>
        <v/>
      </c>
      <c r="N26" s="80" t="str">
        <f>IF($C26='4. Board Level Worksheet'!$C$5,'4. Board Level Worksheet'!$C$28,"")</f>
        <v/>
      </c>
      <c r="O26" s="80" t="str">
        <f>IF($C26='4. Board Level Worksheet'!$C$5,'4. Board Level Worksheet'!#REF!,"")</f>
        <v/>
      </c>
      <c r="P26" t="s">
        <v>73</v>
      </c>
      <c r="Q26" s="78">
        <v>1.0193000000000001</v>
      </c>
      <c r="R26" s="78">
        <v>1.0193000000000001</v>
      </c>
      <c r="S26" s="78">
        <v>0.53801399999999999</v>
      </c>
      <c r="T26" s="78">
        <v>6.9000000000000006E-2</v>
      </c>
      <c r="U26" s="79">
        <v>428</v>
      </c>
      <c r="V26" s="79">
        <f t="shared" si="0"/>
        <v>0.42799999999999999</v>
      </c>
    </row>
    <row r="27" spans="1:22" x14ac:dyDescent="0.25">
      <c r="A27">
        <v>25</v>
      </c>
      <c r="B27" s="14">
        <v>23</v>
      </c>
      <c r="C27" t="s">
        <v>74</v>
      </c>
      <c r="D27" s="16"/>
      <c r="E27" s="16"/>
      <c r="F27" s="16"/>
      <c r="G27" s="16"/>
      <c r="H27" s="16"/>
      <c r="I27" s="16"/>
      <c r="J27" s="16"/>
      <c r="K27" s="78" t="str">
        <f>IF($C27='4. Board Level Worksheet'!$C$5,'4. Board Level Worksheet'!$C$18,"")</f>
        <v/>
      </c>
      <c r="L27" s="78" t="str">
        <f>IF($C27='4. Board Level Worksheet'!$C$5,'4. Board Level Worksheet'!$C$19,"")</f>
        <v/>
      </c>
      <c r="M27" s="80" t="str">
        <f>IF($C27='4. Board Level Worksheet'!$C$5,'4. Board Level Worksheet'!$C$21,"")</f>
        <v/>
      </c>
      <c r="N27" s="80" t="str">
        <f>IF($C27='4. Board Level Worksheet'!$C$5,'4. Board Level Worksheet'!$C$28,"")</f>
        <v/>
      </c>
      <c r="O27" s="80" t="str">
        <f>IF($C27='4. Board Level Worksheet'!$C$5,'4. Board Level Worksheet'!#REF!,"")</f>
        <v/>
      </c>
      <c r="P27" t="s">
        <v>74</v>
      </c>
      <c r="Q27" s="78">
        <v>0.7641</v>
      </c>
      <c r="R27" s="78">
        <v>0.7641</v>
      </c>
      <c r="S27" s="78">
        <v>0.36727500000000002</v>
      </c>
      <c r="T27" s="78">
        <v>6.7000000000000004E-2</v>
      </c>
      <c r="U27" s="79">
        <v>765</v>
      </c>
      <c r="V27" s="79">
        <f t="shared" si="0"/>
        <v>0.76500000000000001</v>
      </c>
    </row>
    <row r="28" spans="1:22" x14ac:dyDescent="0.25">
      <c r="A28">
        <v>26</v>
      </c>
      <c r="B28" s="14">
        <v>24</v>
      </c>
      <c r="C28" t="s">
        <v>75</v>
      </c>
      <c r="D28" s="16"/>
      <c r="E28" s="16"/>
      <c r="F28" s="16"/>
      <c r="G28" s="16"/>
      <c r="H28" s="16"/>
      <c r="I28" s="16"/>
      <c r="J28" s="16"/>
      <c r="K28" s="78" t="str">
        <f>IF($C28='4. Board Level Worksheet'!$C$5,'4. Board Level Worksheet'!$C$18,"")</f>
        <v/>
      </c>
      <c r="L28" s="78" t="str">
        <f>IF($C28='4. Board Level Worksheet'!$C$5,'4. Board Level Worksheet'!$C$19,"")</f>
        <v/>
      </c>
      <c r="M28" s="80" t="str">
        <f>IF($C28='4. Board Level Worksheet'!$C$5,'4. Board Level Worksheet'!$C$21,"")</f>
        <v/>
      </c>
      <c r="N28" s="80" t="str">
        <f>IF($C28='4. Board Level Worksheet'!$C$5,'4. Board Level Worksheet'!$C$28,"")</f>
        <v/>
      </c>
      <c r="O28" s="80" t="str">
        <f>IF($C28='4. Board Level Worksheet'!$C$5,'4. Board Level Worksheet'!#REF!,"")</f>
        <v/>
      </c>
      <c r="P28" t="s">
        <v>75</v>
      </c>
      <c r="Q28" s="78">
        <v>1.4674</v>
      </c>
      <c r="R28" s="78">
        <v>1.4674</v>
      </c>
      <c r="S28" s="78">
        <v>0.863236</v>
      </c>
      <c r="T28" s="78">
        <v>0.156</v>
      </c>
      <c r="U28" s="79">
        <v>331</v>
      </c>
      <c r="V28" s="79">
        <f t="shared" si="0"/>
        <v>0.33100000000000002</v>
      </c>
    </row>
    <row r="29" spans="1:22" x14ac:dyDescent="0.25">
      <c r="A29">
        <v>27</v>
      </c>
      <c r="B29" s="14">
        <v>25</v>
      </c>
      <c r="C29" t="s">
        <v>76</v>
      </c>
      <c r="D29" s="16"/>
      <c r="E29" s="16"/>
      <c r="F29" s="16"/>
      <c r="G29" s="16"/>
      <c r="H29" s="16"/>
      <c r="I29" s="16"/>
      <c r="J29" s="16"/>
      <c r="K29" s="78" t="str">
        <f>IF($C29='4. Board Level Worksheet'!$C$5,'4. Board Level Worksheet'!$C$18,"")</f>
        <v/>
      </c>
      <c r="L29" s="78" t="str">
        <f>IF($C29='4. Board Level Worksheet'!$C$5,'4. Board Level Worksheet'!$C$19,"")</f>
        <v/>
      </c>
      <c r="M29" s="80" t="str">
        <f>IF($C29='4. Board Level Worksheet'!$C$5,'4. Board Level Worksheet'!$C$21,"")</f>
        <v/>
      </c>
      <c r="N29" s="80" t="str">
        <f>IF($C29='4. Board Level Worksheet'!$C$5,'4. Board Level Worksheet'!$C$28,"")</f>
        <v/>
      </c>
      <c r="O29" s="80" t="str">
        <f>IF($C29='4. Board Level Worksheet'!$C$5,'4. Board Level Worksheet'!#REF!,"")</f>
        <v/>
      </c>
      <c r="P29" t="s">
        <v>76</v>
      </c>
      <c r="Q29" s="78">
        <v>1.6815</v>
      </c>
      <c r="R29" s="78">
        <v>1.6815</v>
      </c>
      <c r="S29" s="78">
        <v>1.073366</v>
      </c>
      <c r="T29" s="78">
        <v>0.161</v>
      </c>
      <c r="U29" s="79">
        <v>780</v>
      </c>
      <c r="V29" s="79">
        <f t="shared" si="0"/>
        <v>0.78</v>
      </c>
    </row>
    <row r="30" spans="1:22" x14ac:dyDescent="0.25">
      <c r="A30">
        <v>28</v>
      </c>
      <c r="B30" s="14">
        <v>26</v>
      </c>
      <c r="C30" t="s">
        <v>77</v>
      </c>
      <c r="D30" s="16"/>
      <c r="E30" s="16"/>
      <c r="F30" s="16"/>
      <c r="G30" s="16"/>
      <c r="H30" s="16"/>
      <c r="I30" s="16"/>
      <c r="J30" s="16"/>
      <c r="K30" s="78" t="str">
        <f>IF($C30='4. Board Level Worksheet'!$C$5,'4. Board Level Worksheet'!$C$18,"")</f>
        <v/>
      </c>
      <c r="L30" s="78" t="str">
        <f>IF($C30='4. Board Level Worksheet'!$C$5,'4. Board Level Worksheet'!$C$19,"")</f>
        <v/>
      </c>
      <c r="M30" s="80" t="str">
        <f>IF($C30='4. Board Level Worksheet'!$C$5,'4. Board Level Worksheet'!$C$21,"")</f>
        <v/>
      </c>
      <c r="N30" s="80" t="str">
        <f>IF($C30='4. Board Level Worksheet'!$C$5,'4. Board Level Worksheet'!$C$28,"")</f>
        <v/>
      </c>
      <c r="O30" s="80" t="str">
        <f>IF($C30='4. Board Level Worksheet'!$C$5,'4. Board Level Worksheet'!#REF!,"")</f>
        <v/>
      </c>
      <c r="P30" t="s">
        <v>77</v>
      </c>
      <c r="Q30" s="78">
        <v>0.86070000000000002</v>
      </c>
      <c r="R30" s="78">
        <v>0.86070000000000002</v>
      </c>
      <c r="S30" s="78">
        <v>0.43895899999999999</v>
      </c>
      <c r="T30" s="78">
        <v>5.8000000000000003E-2</v>
      </c>
      <c r="U30" s="79">
        <v>147</v>
      </c>
      <c r="V30" s="79">
        <f t="shared" si="0"/>
        <v>0.14699999999999999</v>
      </c>
    </row>
    <row r="31" spans="1:22" x14ac:dyDescent="0.25">
      <c r="A31">
        <v>29</v>
      </c>
      <c r="B31" s="14">
        <v>27</v>
      </c>
      <c r="C31" t="s">
        <v>78</v>
      </c>
      <c r="D31" s="16"/>
      <c r="E31" s="16"/>
      <c r="F31" s="16"/>
      <c r="G31" s="16"/>
      <c r="H31" s="16"/>
      <c r="I31" s="16"/>
      <c r="J31" s="16"/>
      <c r="K31" s="78" t="str">
        <f>IF($C31='4. Board Level Worksheet'!$C$5,'4. Board Level Worksheet'!$C$18,"")</f>
        <v/>
      </c>
      <c r="L31" s="78" t="str">
        <f>IF($C31='4. Board Level Worksheet'!$C$5,'4. Board Level Worksheet'!$C$19,"")</f>
        <v/>
      </c>
      <c r="M31" s="80" t="str">
        <f>IF($C31='4. Board Level Worksheet'!$C$5,'4. Board Level Worksheet'!$C$21,"")</f>
        <v/>
      </c>
      <c r="N31" s="80" t="str">
        <f>IF($C31='4. Board Level Worksheet'!$C$5,'4. Board Level Worksheet'!$C$28,"")</f>
        <v/>
      </c>
      <c r="O31" s="80" t="str">
        <f>IF($C31='4. Board Level Worksheet'!$C$5,'4. Board Level Worksheet'!#REF!,"")</f>
        <v/>
      </c>
      <c r="P31" t="s">
        <v>78</v>
      </c>
      <c r="Q31" s="78">
        <v>0.56810000000000005</v>
      </c>
      <c r="R31" s="78">
        <v>0.56810000000000005</v>
      </c>
      <c r="S31" s="78">
        <v>0.31396499999999999</v>
      </c>
      <c r="T31" s="78">
        <v>4.9000000000000002E-2</v>
      </c>
      <c r="U31" s="79">
        <v>820</v>
      </c>
      <c r="V31" s="79">
        <f t="shared" si="0"/>
        <v>0.82</v>
      </c>
    </row>
    <row r="32" spans="1:22" x14ac:dyDescent="0.25">
      <c r="A32">
        <v>30</v>
      </c>
      <c r="B32" s="14">
        <v>28</v>
      </c>
      <c r="C32" t="s">
        <v>79</v>
      </c>
      <c r="D32" s="16"/>
      <c r="E32" s="16"/>
      <c r="F32" s="16"/>
      <c r="G32" s="16"/>
      <c r="H32" s="16"/>
      <c r="I32" s="16"/>
      <c r="J32" s="16"/>
      <c r="K32" s="78" t="str">
        <f>IF($C32='4. Board Level Worksheet'!$C$5,'4. Board Level Worksheet'!$C$18,"")</f>
        <v/>
      </c>
      <c r="L32" s="78" t="str">
        <f>IF($C32='4. Board Level Worksheet'!$C$5,'4. Board Level Worksheet'!$C$19,"")</f>
        <v/>
      </c>
      <c r="M32" s="80" t="str">
        <f>IF($C32='4. Board Level Worksheet'!$C$5,'4. Board Level Worksheet'!$C$21,"")</f>
        <v/>
      </c>
      <c r="N32" s="80" t="str">
        <f>IF($C32='4. Board Level Worksheet'!$C$5,'4. Board Level Worksheet'!$C$28,"")</f>
        <v/>
      </c>
      <c r="O32" s="80" t="str">
        <f>IF($C32='4. Board Level Worksheet'!$C$5,'4. Board Level Worksheet'!#REF!,"")</f>
        <v/>
      </c>
      <c r="P32" t="s">
        <v>79</v>
      </c>
      <c r="Q32" s="78">
        <v>0.28489999999999999</v>
      </c>
      <c r="R32" s="78">
        <v>0.28489999999999999</v>
      </c>
      <c r="S32" s="78">
        <v>0.17255899999999999</v>
      </c>
      <c r="T32" s="78">
        <v>2.1000000000000001E-2</v>
      </c>
      <c r="U32" s="79">
        <v>63</v>
      </c>
      <c r="V32" s="79">
        <f t="shared" si="0"/>
        <v>6.3E-2</v>
      </c>
    </row>
    <row r="33" spans="1:22" x14ac:dyDescent="0.25">
      <c r="A33">
        <v>31</v>
      </c>
      <c r="B33" s="14">
        <v>29</v>
      </c>
      <c r="C33" t="s">
        <v>80</v>
      </c>
      <c r="D33" s="16"/>
      <c r="E33" s="16"/>
      <c r="F33" s="16"/>
      <c r="G33" s="16"/>
      <c r="H33" s="16"/>
      <c r="I33" s="16"/>
      <c r="J33" s="16"/>
      <c r="K33" s="78" t="str">
        <f>IF($C33='4. Board Level Worksheet'!$C$5,'4. Board Level Worksheet'!$C$18,"")</f>
        <v/>
      </c>
      <c r="L33" s="78" t="str">
        <f>IF($C33='4. Board Level Worksheet'!$C$5,'4. Board Level Worksheet'!$C$19,"")</f>
        <v/>
      </c>
      <c r="M33" s="80" t="str">
        <f>IF($C33='4. Board Level Worksheet'!$C$5,'4. Board Level Worksheet'!$C$21,"")</f>
        <v/>
      </c>
      <c r="N33" s="80" t="str">
        <f>IF($C33='4. Board Level Worksheet'!$C$5,'4. Board Level Worksheet'!$C$28,"")</f>
        <v/>
      </c>
      <c r="O33" s="80" t="str">
        <f>IF($C33='4. Board Level Worksheet'!$C$5,'4. Board Level Worksheet'!#REF!,"")</f>
        <v/>
      </c>
      <c r="P33" t="s">
        <v>80</v>
      </c>
      <c r="Q33" s="78">
        <v>0.4471</v>
      </c>
      <c r="R33" s="78">
        <v>0.4471</v>
      </c>
      <c r="S33" s="78">
        <v>0.25007699999999999</v>
      </c>
      <c r="T33" s="78">
        <v>3.7999999999999999E-2</v>
      </c>
      <c r="U33" s="79">
        <v>199</v>
      </c>
      <c r="V33" s="79">
        <f t="shared" si="0"/>
        <v>0.19900000000000001</v>
      </c>
    </row>
    <row r="34" spans="1:22" x14ac:dyDescent="0.25">
      <c r="A34">
        <v>32</v>
      </c>
      <c r="B34" s="14" t="s">
        <v>36</v>
      </c>
      <c r="C34" t="s">
        <v>81</v>
      </c>
      <c r="D34" s="16"/>
      <c r="E34" s="16"/>
      <c r="F34" s="16"/>
      <c r="G34" s="16"/>
      <c r="H34" s="16"/>
      <c r="I34" s="16"/>
      <c r="J34" s="16"/>
      <c r="K34" s="78" t="str">
        <f>IF($C34='4. Board Level Worksheet'!$C$5,'4. Board Level Worksheet'!$C$18,"")</f>
        <v/>
      </c>
      <c r="L34" s="78" t="str">
        <f>IF($C34='4. Board Level Worksheet'!$C$5,'4. Board Level Worksheet'!$C$19,"")</f>
        <v/>
      </c>
      <c r="M34" s="80" t="str">
        <f>IF($C34='4. Board Level Worksheet'!$C$5,'4. Board Level Worksheet'!$C$21,"")</f>
        <v/>
      </c>
      <c r="N34" s="80" t="str">
        <f>IF($C34='4. Board Level Worksheet'!$C$5,'4. Board Level Worksheet'!$C$28,"")</f>
        <v/>
      </c>
      <c r="O34" s="80" t="str">
        <f>IF($C34='4. Board Level Worksheet'!$C$5,'4. Board Level Worksheet'!#REF!,"")</f>
        <v/>
      </c>
      <c r="P34" t="s">
        <v>81</v>
      </c>
      <c r="Q34" s="78">
        <v>0.10199999999999999</v>
      </c>
      <c r="R34" s="78">
        <v>0.10199999999999999</v>
      </c>
      <c r="S34" s="78">
        <v>4.2092999999999998E-2</v>
      </c>
      <c r="T34" s="78">
        <v>7.0000000000000001E-3</v>
      </c>
      <c r="U34" s="79">
        <v>58</v>
      </c>
      <c r="V34" s="79">
        <f t="shared" si="0"/>
        <v>5.8000000000000003E-2</v>
      </c>
    </row>
    <row r="35" spans="1:22" x14ac:dyDescent="0.25">
      <c r="A35">
        <v>33</v>
      </c>
      <c r="B35" s="14" t="s">
        <v>37</v>
      </c>
      <c r="C35" t="s">
        <v>82</v>
      </c>
      <c r="D35" s="16"/>
      <c r="E35" s="16"/>
      <c r="F35" s="16"/>
      <c r="G35" s="16"/>
      <c r="H35" s="16"/>
      <c r="I35" s="16"/>
      <c r="J35" s="16"/>
      <c r="K35" s="78" t="str">
        <f>IF($C35='4. Board Level Worksheet'!$C$5,'4. Board Level Worksheet'!$C$18,"")</f>
        <v/>
      </c>
      <c r="L35" s="78" t="str">
        <f>IF($C35='4. Board Level Worksheet'!$C$5,'4. Board Level Worksheet'!$C$19,"")</f>
        <v/>
      </c>
      <c r="M35" s="80" t="str">
        <f>IF($C35='4. Board Level Worksheet'!$C$5,'4. Board Level Worksheet'!$C$21,"")</f>
        <v/>
      </c>
      <c r="N35" s="80" t="str">
        <f>IF($C35='4. Board Level Worksheet'!$C$5,'4. Board Level Worksheet'!$C$28,"")</f>
        <v/>
      </c>
      <c r="O35" s="80" t="str">
        <f>IF($C35='4. Board Level Worksheet'!$C$5,'4. Board Level Worksheet'!#REF!,"")</f>
        <v/>
      </c>
      <c r="P35" t="s">
        <v>82</v>
      </c>
      <c r="Q35" s="78">
        <v>0.1009</v>
      </c>
      <c r="R35" s="78">
        <v>0.1009</v>
      </c>
      <c r="S35" s="78">
        <v>5.1728000000000003E-2</v>
      </c>
      <c r="T35" s="78">
        <v>8.0000000000000002E-3</v>
      </c>
      <c r="U35" s="79">
        <v>215</v>
      </c>
      <c r="V35" s="79">
        <f t="shared" si="0"/>
        <v>0.215</v>
      </c>
    </row>
    <row r="36" spans="1:22" x14ac:dyDescent="0.25">
      <c r="A36">
        <v>34</v>
      </c>
      <c r="B36" s="14">
        <v>31</v>
      </c>
      <c r="C36" t="s">
        <v>83</v>
      </c>
      <c r="D36" s="16"/>
      <c r="E36" s="16"/>
      <c r="F36" s="16"/>
      <c r="G36" s="16"/>
      <c r="H36" s="16"/>
      <c r="I36" s="16"/>
      <c r="J36" s="16"/>
      <c r="K36" s="78" t="str">
        <f>IF($C36='4. Board Level Worksheet'!$C$5,'4. Board Level Worksheet'!$C$18,"")</f>
        <v/>
      </c>
      <c r="L36" s="78" t="str">
        <f>IF($C36='4. Board Level Worksheet'!$C$5,'4. Board Level Worksheet'!$C$19,"")</f>
        <v/>
      </c>
      <c r="M36" s="80" t="str">
        <f>IF($C36='4. Board Level Worksheet'!$C$5,'4. Board Level Worksheet'!$C$21,"")</f>
        <v/>
      </c>
      <c r="N36" s="80" t="str">
        <f>IF($C36='4. Board Level Worksheet'!$C$5,'4. Board Level Worksheet'!$C$28,"")</f>
        <v/>
      </c>
      <c r="O36" s="80" t="str">
        <f>IF($C36='4. Board Level Worksheet'!$C$5,'4. Board Level Worksheet'!#REF!,"")</f>
        <v/>
      </c>
      <c r="P36" t="s">
        <v>83</v>
      </c>
      <c r="Q36" s="78">
        <v>0.15670000000000001</v>
      </c>
      <c r="R36" s="78">
        <v>0.15670000000000001</v>
      </c>
      <c r="S36" s="78">
        <v>6.7409999999999998E-2</v>
      </c>
      <c r="T36" s="78">
        <v>1.0999999999999999E-2</v>
      </c>
      <c r="U36" s="79">
        <v>56</v>
      </c>
      <c r="V36" s="79">
        <f t="shared" si="0"/>
        <v>5.6000000000000001E-2</v>
      </c>
    </row>
    <row r="37" spans="1:22" x14ac:dyDescent="0.25">
      <c r="A37">
        <v>35</v>
      </c>
      <c r="B37" s="14">
        <v>32</v>
      </c>
      <c r="C37" t="s">
        <v>84</v>
      </c>
      <c r="D37" s="16"/>
      <c r="E37" s="16"/>
      <c r="F37" s="16"/>
      <c r="G37" s="16"/>
      <c r="H37" s="16"/>
      <c r="I37" s="16"/>
      <c r="J37" s="16"/>
      <c r="K37" s="78" t="str">
        <f>IF($C37='4. Board Level Worksheet'!$C$5,'4. Board Level Worksheet'!$C$18,"")</f>
        <v/>
      </c>
      <c r="L37" s="78" t="str">
        <f>IF($C37='4. Board Level Worksheet'!$C$5,'4. Board Level Worksheet'!$C$19,"")</f>
        <v/>
      </c>
      <c r="M37" s="80" t="str">
        <f>IF($C37='4. Board Level Worksheet'!$C$5,'4. Board Level Worksheet'!$C$21,"")</f>
        <v/>
      </c>
      <c r="N37" s="80" t="str">
        <f>IF($C37='4. Board Level Worksheet'!$C$5,'4. Board Level Worksheet'!$C$28,"")</f>
        <v/>
      </c>
      <c r="O37" s="80" t="str">
        <f>IF($C37='4. Board Level Worksheet'!$C$5,'4. Board Level Worksheet'!#REF!,"")</f>
        <v/>
      </c>
      <c r="P37" t="s">
        <v>84</v>
      </c>
      <c r="Q37" s="78">
        <v>0.1764</v>
      </c>
      <c r="R37" s="78">
        <v>0.1764</v>
      </c>
      <c r="S37" s="78">
        <v>9.3118000000000006E-2</v>
      </c>
      <c r="T37" s="78">
        <v>1.4E-2</v>
      </c>
      <c r="U37" s="79">
        <v>37</v>
      </c>
      <c r="V37" s="79">
        <f t="shared" si="0"/>
        <v>3.6999999999999998E-2</v>
      </c>
    </row>
    <row r="38" spans="1:22" x14ac:dyDescent="0.25">
      <c r="A38">
        <v>36</v>
      </c>
      <c r="B38" s="14" t="s">
        <v>38</v>
      </c>
      <c r="C38" t="s">
        <v>85</v>
      </c>
      <c r="D38" s="16"/>
      <c r="E38" s="16"/>
      <c r="F38" s="16"/>
      <c r="G38" s="16"/>
      <c r="H38" s="16"/>
      <c r="I38" s="16"/>
      <c r="J38" s="16"/>
      <c r="K38" s="78" t="str">
        <f>IF($C38='4. Board Level Worksheet'!$C$5,'4. Board Level Worksheet'!$C$18,"")</f>
        <v/>
      </c>
      <c r="L38" s="78" t="str">
        <f>IF($C38='4. Board Level Worksheet'!$C$5,'4. Board Level Worksheet'!$C$19,"")</f>
        <v/>
      </c>
      <c r="M38" s="80" t="str">
        <f>IF($C38='4. Board Level Worksheet'!$C$5,'4. Board Level Worksheet'!$C$21,"")</f>
        <v/>
      </c>
      <c r="N38" s="80" t="str">
        <f>IF($C38='4. Board Level Worksheet'!$C$5,'4. Board Level Worksheet'!$C$28,"")</f>
        <v/>
      </c>
      <c r="O38" s="80" t="str">
        <f>IF($C38='4. Board Level Worksheet'!$C$5,'4. Board Level Worksheet'!#REF!,"")</f>
        <v/>
      </c>
      <c r="P38" t="s">
        <v>85</v>
      </c>
      <c r="Q38" s="78">
        <v>5.0700000000000002E-2</v>
      </c>
      <c r="R38" s="78">
        <v>5.0700000000000002E-2</v>
      </c>
      <c r="S38" s="78">
        <v>2.0788999999999998E-2</v>
      </c>
      <c r="T38" s="78">
        <v>6.0000000000000001E-3</v>
      </c>
      <c r="U38" s="79">
        <v>7</v>
      </c>
      <c r="V38" s="79">
        <f t="shared" si="0"/>
        <v>7.0000000000000001E-3</v>
      </c>
    </row>
    <row r="39" spans="1:22" x14ac:dyDescent="0.25">
      <c r="A39">
        <v>37</v>
      </c>
      <c r="B39" s="14" t="s">
        <v>39</v>
      </c>
      <c r="C39" t="s">
        <v>86</v>
      </c>
      <c r="D39" s="16"/>
      <c r="E39" s="16"/>
      <c r="F39" s="16"/>
      <c r="G39" s="16"/>
      <c r="H39" s="16"/>
      <c r="I39" s="16"/>
      <c r="J39" s="16"/>
      <c r="K39" s="78" t="str">
        <f>IF($C39='4. Board Level Worksheet'!$C$5,'4. Board Level Worksheet'!$C$18,"")</f>
        <v/>
      </c>
      <c r="L39" s="78" t="str">
        <f>IF($C39='4. Board Level Worksheet'!$C$5,'4. Board Level Worksheet'!$C$19,"")</f>
        <v/>
      </c>
      <c r="M39" s="80" t="str">
        <f>IF($C39='4. Board Level Worksheet'!$C$5,'4. Board Level Worksheet'!$C$21,"")</f>
        <v/>
      </c>
      <c r="N39" s="80" t="str">
        <f>IF($C39='4. Board Level Worksheet'!$C$5,'4. Board Level Worksheet'!$C$28,"")</f>
        <v/>
      </c>
      <c r="O39" s="80" t="str">
        <f>IF($C39='4. Board Level Worksheet'!$C$5,'4. Board Level Worksheet'!#REF!,"")</f>
        <v/>
      </c>
      <c r="P39" t="s">
        <v>86</v>
      </c>
      <c r="Q39" s="78">
        <v>4.2900000000000001E-2</v>
      </c>
      <c r="R39" s="78">
        <v>4.2900000000000001E-2</v>
      </c>
      <c r="S39" s="78">
        <v>1.6799000000000001E-2</v>
      </c>
      <c r="T39" s="78">
        <v>4.0000000000000001E-3</v>
      </c>
      <c r="U39" s="79">
        <v>4</v>
      </c>
      <c r="V39" s="79">
        <f t="shared" si="0"/>
        <v>4.0000000000000001E-3</v>
      </c>
    </row>
    <row r="40" spans="1:22" x14ac:dyDescent="0.25">
      <c r="A40">
        <v>38</v>
      </c>
      <c r="B40" s="14" t="s">
        <v>40</v>
      </c>
      <c r="C40" t="s">
        <v>87</v>
      </c>
      <c r="D40" s="16"/>
      <c r="E40" s="16"/>
      <c r="F40" s="16"/>
      <c r="G40" s="16"/>
      <c r="H40" s="16"/>
      <c r="I40" s="16"/>
      <c r="J40" s="16"/>
      <c r="K40" s="78" t="str">
        <f>IF($C40='4. Board Level Worksheet'!$C$5,'4. Board Level Worksheet'!$C$18,"")</f>
        <v/>
      </c>
      <c r="L40" s="78" t="str">
        <f>IF($C40='4. Board Level Worksheet'!$C$5,'4. Board Level Worksheet'!$C$19,"")</f>
        <v/>
      </c>
      <c r="M40" s="80" t="str">
        <f>IF($C40='4. Board Level Worksheet'!$C$5,'4. Board Level Worksheet'!$C$21,"")</f>
        <v/>
      </c>
      <c r="N40" s="80" t="str">
        <f>IF($C40='4. Board Level Worksheet'!$C$5,'4. Board Level Worksheet'!$C$28,"")</f>
        <v/>
      </c>
      <c r="O40" s="80" t="str">
        <f>IF($C40='4. Board Level Worksheet'!$C$5,'4. Board Level Worksheet'!#REF!,"")</f>
        <v/>
      </c>
      <c r="P40" t="s">
        <v>87</v>
      </c>
      <c r="Q40" s="78">
        <v>0.21029999999999999</v>
      </c>
      <c r="R40" s="78">
        <v>0.21029999999999999</v>
      </c>
      <c r="S40" s="78">
        <v>9.6697000000000005E-2</v>
      </c>
      <c r="T40" s="78">
        <v>1.7999999999999999E-2</v>
      </c>
      <c r="U40" s="79">
        <v>22</v>
      </c>
      <c r="V40" s="79">
        <f t="shared" si="0"/>
        <v>2.1999999999999999E-2</v>
      </c>
    </row>
    <row r="41" spans="1:22" x14ac:dyDescent="0.25">
      <c r="A41">
        <v>39</v>
      </c>
      <c r="B41" s="14" t="s">
        <v>41</v>
      </c>
      <c r="C41" t="s">
        <v>88</v>
      </c>
      <c r="D41" s="16"/>
      <c r="E41" s="16"/>
      <c r="F41" s="16"/>
      <c r="G41" s="16"/>
      <c r="H41" s="16"/>
      <c r="I41" s="16"/>
      <c r="J41" s="16"/>
      <c r="K41" s="78" t="str">
        <f>IF($C41='4. Board Level Worksheet'!$C$5,'4. Board Level Worksheet'!$C$18,"")</f>
        <v/>
      </c>
      <c r="L41" s="78" t="str">
        <f>IF($C41='4. Board Level Worksheet'!$C$5,'4. Board Level Worksheet'!$C$19,"")</f>
        <v/>
      </c>
      <c r="M41" s="80" t="str">
        <f>IF($C41='4. Board Level Worksheet'!$C$5,'4. Board Level Worksheet'!$C$21,"")</f>
        <v/>
      </c>
      <c r="N41" s="80" t="str">
        <f>IF($C41='4. Board Level Worksheet'!$C$5,'4. Board Level Worksheet'!$C$28,"")</f>
        <v/>
      </c>
      <c r="O41" s="80" t="str">
        <f>IF($C41='4. Board Level Worksheet'!$C$5,'4. Board Level Worksheet'!#REF!,"")</f>
        <v/>
      </c>
      <c r="P41" t="s">
        <v>88</v>
      </c>
      <c r="Q41" s="78">
        <v>7.7700000000000005E-2</v>
      </c>
      <c r="R41" s="78">
        <v>7.7700000000000005E-2</v>
      </c>
      <c r="S41" s="78">
        <v>2.5885999999999999E-2</v>
      </c>
      <c r="T41" s="78">
        <v>5.0000000000000001E-3</v>
      </c>
      <c r="U41" s="79">
        <v>7</v>
      </c>
      <c r="V41" s="79">
        <f t="shared" si="0"/>
        <v>7.0000000000000001E-3</v>
      </c>
    </row>
    <row r="42" spans="1:22" x14ac:dyDescent="0.25">
      <c r="A42">
        <v>40</v>
      </c>
      <c r="B42" s="14">
        <v>35</v>
      </c>
      <c r="C42" t="s">
        <v>89</v>
      </c>
      <c r="D42" s="16"/>
      <c r="E42" s="16"/>
      <c r="F42" s="16"/>
      <c r="G42" s="16"/>
      <c r="H42" s="16"/>
      <c r="I42" s="16"/>
      <c r="J42" s="16"/>
      <c r="K42" s="78" t="str">
        <f>IF($C42='4. Board Level Worksheet'!$C$5,'4. Board Level Worksheet'!$C$18,"")</f>
        <v/>
      </c>
      <c r="L42" s="78" t="str">
        <f>IF($C42='4. Board Level Worksheet'!$C$5,'4. Board Level Worksheet'!$C$19,"")</f>
        <v/>
      </c>
      <c r="M42" s="80" t="str">
        <f>IF($C42='4. Board Level Worksheet'!$C$5,'4. Board Level Worksheet'!$C$21,"")</f>
        <v/>
      </c>
      <c r="N42" s="80" t="str">
        <f>IF($C42='4. Board Level Worksheet'!$C$5,'4. Board Level Worksheet'!$C$28,"")</f>
        <v/>
      </c>
      <c r="O42" s="80" t="str">
        <f>IF($C42='4. Board Level Worksheet'!$C$5,'4. Board Level Worksheet'!#REF!,"")</f>
        <v/>
      </c>
      <c r="P42" t="s">
        <v>89</v>
      </c>
      <c r="Q42" s="78">
        <v>0.1245</v>
      </c>
      <c r="R42" s="78">
        <v>0.1245</v>
      </c>
      <c r="S42" s="78">
        <v>6.7335000000000006E-2</v>
      </c>
      <c r="T42" s="78">
        <v>1.2999999999999999E-2</v>
      </c>
      <c r="U42" s="79">
        <v>15</v>
      </c>
      <c r="V42" s="79">
        <f t="shared" si="0"/>
        <v>1.4999999999999999E-2</v>
      </c>
    </row>
    <row r="43" spans="1:22" x14ac:dyDescent="0.25">
      <c r="A43">
        <v>41</v>
      </c>
      <c r="B43" s="14">
        <v>36</v>
      </c>
      <c r="C43" t="s">
        <v>90</v>
      </c>
      <c r="D43" s="16"/>
      <c r="E43" s="16"/>
      <c r="F43" s="16"/>
      <c r="G43" s="16"/>
      <c r="H43" s="16"/>
      <c r="I43" s="16"/>
      <c r="J43" s="16"/>
      <c r="K43" s="78" t="str">
        <f>IF($C43='4. Board Level Worksheet'!$C$5,'4. Board Level Worksheet'!$C$18,"")</f>
        <v/>
      </c>
      <c r="L43" s="78" t="str">
        <f>IF($C43='4. Board Level Worksheet'!$C$5,'4. Board Level Worksheet'!$C$19,"")</f>
        <v/>
      </c>
      <c r="M43" s="80" t="str">
        <f>IF($C43='4. Board Level Worksheet'!$C$5,'4. Board Level Worksheet'!$C$21,"")</f>
        <v/>
      </c>
      <c r="N43" s="80" t="str">
        <f>IF($C43='4. Board Level Worksheet'!$C$5,'4. Board Level Worksheet'!$C$28,"")</f>
        <v/>
      </c>
      <c r="O43" s="80" t="str">
        <f>IF($C43='4. Board Level Worksheet'!$C$5,'4. Board Level Worksheet'!#REF!,"")</f>
        <v/>
      </c>
      <c r="P43" t="s">
        <v>90</v>
      </c>
      <c r="Q43" s="78">
        <v>0.1583</v>
      </c>
      <c r="R43" s="78">
        <v>0.1583</v>
      </c>
      <c r="S43" s="78">
        <v>6.6228999999999996E-2</v>
      </c>
      <c r="T43" s="78">
        <v>1.2999999999999999E-2</v>
      </c>
      <c r="U43" s="79">
        <v>52</v>
      </c>
      <c r="V43" s="79">
        <f t="shared" si="0"/>
        <v>5.1999999999999998E-2</v>
      </c>
    </row>
    <row r="44" spans="1:22" x14ac:dyDescent="0.25">
      <c r="A44">
        <v>42</v>
      </c>
      <c r="B44" s="14">
        <v>37</v>
      </c>
      <c r="C44" t="s">
        <v>91</v>
      </c>
      <c r="D44" s="16"/>
      <c r="E44" s="16"/>
      <c r="F44" s="16"/>
      <c r="G44" s="16"/>
      <c r="H44" s="16"/>
      <c r="I44" s="16"/>
      <c r="J44" s="16"/>
      <c r="K44" s="78" t="str">
        <f>IF($C44='4. Board Level Worksheet'!$C$5,'4. Board Level Worksheet'!$C$18,"")</f>
        <v/>
      </c>
      <c r="L44" s="78" t="str">
        <f>IF($C44='4. Board Level Worksheet'!$C$5,'4. Board Level Worksheet'!$C$19,"")</f>
        <v/>
      </c>
      <c r="M44" s="80" t="str">
        <f>IF($C44='4. Board Level Worksheet'!$C$5,'4. Board Level Worksheet'!$C$21,"")</f>
        <v/>
      </c>
      <c r="N44" s="80" t="str">
        <f>IF($C44='4. Board Level Worksheet'!$C$5,'4. Board Level Worksheet'!$C$28,"")</f>
        <v/>
      </c>
      <c r="O44" s="80" t="str">
        <f>IF($C44='4. Board Level Worksheet'!$C$5,'4. Board Level Worksheet'!#REF!,"")</f>
        <v/>
      </c>
      <c r="P44" t="s">
        <v>91</v>
      </c>
      <c r="Q44" s="78">
        <v>0.45450000000000002</v>
      </c>
      <c r="R44" s="78">
        <v>0.45450000000000002</v>
      </c>
      <c r="S44" s="78">
        <v>0.28309000000000001</v>
      </c>
      <c r="T44" s="78">
        <v>0.04</v>
      </c>
      <c r="U44" s="79">
        <v>167</v>
      </c>
      <c r="V44" s="79">
        <f t="shared" si="0"/>
        <v>0.16700000000000001</v>
      </c>
    </row>
    <row r="45" spans="1:22" x14ac:dyDescent="0.25">
      <c r="A45">
        <v>43</v>
      </c>
      <c r="B45" s="14">
        <v>38</v>
      </c>
      <c r="C45" t="s">
        <v>12</v>
      </c>
      <c r="D45" s="16"/>
      <c r="E45" s="16"/>
      <c r="F45" s="16"/>
      <c r="G45" s="16"/>
      <c r="H45" s="16"/>
      <c r="I45" s="16"/>
      <c r="J45" s="16"/>
      <c r="K45" s="78" t="str">
        <f>IF($C45='4. Board Level Worksheet'!$C$5,'4. Board Level Worksheet'!$C$18,"")</f>
        <v/>
      </c>
      <c r="L45" s="78" t="str">
        <f>IF($C45='4. Board Level Worksheet'!$C$5,'4. Board Level Worksheet'!$C$19,"")</f>
        <v/>
      </c>
      <c r="M45" s="80" t="str">
        <f>IF($C45='4. Board Level Worksheet'!$C$5,'4. Board Level Worksheet'!$C$21,"")</f>
        <v/>
      </c>
      <c r="N45" s="80" t="str">
        <f>IF($C45='4. Board Level Worksheet'!$C$5,'4. Board Level Worksheet'!$C$28,"")</f>
        <v/>
      </c>
      <c r="O45" s="80" t="str">
        <f>IF($C45='4. Board Level Worksheet'!$C$5,'4. Board Level Worksheet'!#REF!,"")</f>
        <v/>
      </c>
      <c r="P45" t="s">
        <v>12</v>
      </c>
      <c r="Q45" s="78">
        <v>0.52380000000000004</v>
      </c>
      <c r="R45" s="78">
        <v>0.52380000000000004</v>
      </c>
      <c r="S45" s="78">
        <v>0.30314200000000002</v>
      </c>
      <c r="T45" s="78">
        <v>0.05</v>
      </c>
      <c r="U45" s="79">
        <v>69</v>
      </c>
      <c r="V45" s="79">
        <f t="shared" si="0"/>
        <v>6.9000000000000006E-2</v>
      </c>
    </row>
    <row r="46" spans="1:22" x14ac:dyDescent="0.25">
      <c r="A46">
        <v>44</v>
      </c>
      <c r="B46" s="14">
        <v>39</v>
      </c>
      <c r="C46" t="s">
        <v>92</v>
      </c>
      <c r="D46" s="16"/>
      <c r="E46" s="16"/>
      <c r="F46" s="16"/>
      <c r="G46" s="16"/>
      <c r="H46" s="16"/>
      <c r="I46" s="16"/>
      <c r="J46" s="16"/>
      <c r="K46" s="78" t="str">
        <f>IF($C46='4. Board Level Worksheet'!$C$5,'4. Board Level Worksheet'!$C$18,"")</f>
        <v/>
      </c>
      <c r="L46" s="78" t="str">
        <f>IF($C46='4. Board Level Worksheet'!$C$5,'4. Board Level Worksheet'!$C$19,"")</f>
        <v/>
      </c>
      <c r="M46" s="80" t="str">
        <f>IF($C46='4. Board Level Worksheet'!$C$5,'4. Board Level Worksheet'!$C$21,"")</f>
        <v/>
      </c>
      <c r="N46" s="80" t="str">
        <f>IF($C46='4. Board Level Worksheet'!$C$5,'4. Board Level Worksheet'!$C$28,"")</f>
        <v/>
      </c>
      <c r="O46" s="80" t="str">
        <f>IF($C46='4. Board Level Worksheet'!$C$5,'4. Board Level Worksheet'!#REF!,"")</f>
        <v/>
      </c>
      <c r="P46" t="s">
        <v>92</v>
      </c>
      <c r="Q46" s="78">
        <v>0.22700000000000001</v>
      </c>
      <c r="R46" s="78">
        <v>0.22700000000000001</v>
      </c>
      <c r="S46" s="78">
        <v>0.12596599999999999</v>
      </c>
      <c r="T46" s="78">
        <v>2.1000000000000001E-2</v>
      </c>
      <c r="U46" s="79">
        <v>75</v>
      </c>
      <c r="V46" s="79">
        <f t="shared" si="0"/>
        <v>7.4999999999999997E-2</v>
      </c>
    </row>
    <row r="47" spans="1:22" x14ac:dyDescent="0.25">
      <c r="A47">
        <v>45</v>
      </c>
      <c r="B47" s="14">
        <v>40</v>
      </c>
      <c r="C47" t="s">
        <v>93</v>
      </c>
      <c r="D47" s="16"/>
      <c r="E47" s="16"/>
      <c r="F47" s="16"/>
      <c r="G47" s="16"/>
      <c r="H47" s="16"/>
      <c r="I47" s="16"/>
      <c r="J47" s="16"/>
      <c r="K47" s="78" t="str">
        <f>IF($C47='4. Board Level Worksheet'!$C$5,'4. Board Level Worksheet'!$C$18,"")</f>
        <v/>
      </c>
      <c r="L47" s="78" t="str">
        <f>IF($C47='4. Board Level Worksheet'!$C$5,'4. Board Level Worksheet'!$C$19,"")</f>
        <v/>
      </c>
      <c r="M47" s="80" t="str">
        <f>IF($C47='4. Board Level Worksheet'!$C$5,'4. Board Level Worksheet'!$C$21,"")</f>
        <v/>
      </c>
      <c r="N47" s="80" t="str">
        <f>IF($C47='4. Board Level Worksheet'!$C$5,'4. Board Level Worksheet'!$C$28,"")</f>
        <v/>
      </c>
      <c r="O47" s="80" t="str">
        <f>IF($C47='4. Board Level Worksheet'!$C$5,'4. Board Level Worksheet'!#REF!,"")</f>
        <v/>
      </c>
      <c r="P47" t="s">
        <v>93</v>
      </c>
      <c r="Q47" s="78">
        <v>2.0247000000000002</v>
      </c>
      <c r="R47" s="78">
        <v>2.0247000000000002</v>
      </c>
      <c r="S47" s="78">
        <v>1.2219199999999999</v>
      </c>
      <c r="T47" s="78">
        <v>0.20300000000000001</v>
      </c>
      <c r="U47" s="79">
        <v>1766</v>
      </c>
      <c r="V47" s="79">
        <f t="shared" si="0"/>
        <v>1.766</v>
      </c>
    </row>
    <row r="48" spans="1:22" x14ac:dyDescent="0.25">
      <c r="A48">
        <v>46</v>
      </c>
      <c r="B48" s="14">
        <v>41</v>
      </c>
      <c r="C48" t="s">
        <v>94</v>
      </c>
      <c r="D48" s="16"/>
      <c r="E48" s="16"/>
      <c r="F48" s="16"/>
      <c r="G48" s="16"/>
      <c r="H48" s="16"/>
      <c r="I48" s="16"/>
      <c r="J48" s="16"/>
      <c r="K48" s="78" t="str">
        <f>IF($C48='4. Board Level Worksheet'!$C$5,'4. Board Level Worksheet'!$C$18,"")</f>
        <v/>
      </c>
      <c r="L48" s="78" t="str">
        <f>IF($C48='4. Board Level Worksheet'!$C$5,'4. Board Level Worksheet'!$C$19,"")</f>
        <v/>
      </c>
      <c r="M48" s="80" t="str">
        <f>IF($C48='4. Board Level Worksheet'!$C$5,'4. Board Level Worksheet'!$C$21,"")</f>
        <v/>
      </c>
      <c r="N48" s="80" t="str">
        <f>IF($C48='4. Board Level Worksheet'!$C$5,'4. Board Level Worksheet'!$C$28,"")</f>
        <v/>
      </c>
      <c r="O48" s="80" t="str">
        <f>IF($C48='4. Board Level Worksheet'!$C$5,'4. Board Level Worksheet'!#REF!,"")</f>
        <v/>
      </c>
      <c r="P48" t="s">
        <v>94</v>
      </c>
      <c r="Q48" s="78">
        <v>0.3679</v>
      </c>
      <c r="R48" s="78">
        <v>0.3679</v>
      </c>
      <c r="S48" s="78">
        <v>0.211308</v>
      </c>
      <c r="T48" s="78">
        <v>3.2000000000000001E-2</v>
      </c>
      <c r="U48" s="79">
        <v>39</v>
      </c>
      <c r="V48" s="79">
        <f t="shared" si="0"/>
        <v>3.9E-2</v>
      </c>
    </row>
    <row r="49" spans="1:22" x14ac:dyDescent="0.25">
      <c r="A49">
        <v>47</v>
      </c>
      <c r="B49" s="14">
        <v>42</v>
      </c>
      <c r="C49" t="s">
        <v>95</v>
      </c>
      <c r="D49" s="16"/>
      <c r="E49" s="16"/>
      <c r="F49" s="16"/>
      <c r="G49" s="16"/>
      <c r="H49" s="16"/>
      <c r="I49" s="16"/>
      <c r="J49" s="16"/>
      <c r="K49" s="78">
        <f>IF($C49='4. Board Level Worksheet'!$C$5,'4. Board Level Worksheet'!$C$18,"")</f>
        <v>6.8384</v>
      </c>
      <c r="L49" s="78">
        <f>IF($C49='4. Board Level Worksheet'!$C$5,'4. Board Level Worksheet'!$C$19,"")</f>
        <v>8.5138890000000007</v>
      </c>
      <c r="M49" s="80">
        <f>IF($C49='4. Board Level Worksheet'!$C$5,'4. Board Level Worksheet'!$C$21,"")</f>
        <v>103</v>
      </c>
      <c r="N49" s="80">
        <f>IF($C49='4. Board Level Worksheet'!$C$5,'4. Board Level Worksheet'!$C$28,"")</f>
        <v>533</v>
      </c>
      <c r="O49" s="80" t="e">
        <f>IF($C49='4. Board Level Worksheet'!$C$5,'4. Board Level Worksheet'!#REF!,"")</f>
        <v>#REF!</v>
      </c>
      <c r="P49" t="s">
        <v>95</v>
      </c>
      <c r="Q49" s="78">
        <v>1.0269999999999999</v>
      </c>
      <c r="R49" s="78">
        <v>1.0269999999999999</v>
      </c>
      <c r="S49" s="78">
        <v>0.69728900000000005</v>
      </c>
      <c r="T49" s="78">
        <v>0.14099999999999999</v>
      </c>
      <c r="U49" s="79">
        <v>499</v>
      </c>
      <c r="V49" s="79">
        <f t="shared" si="0"/>
        <v>0.499</v>
      </c>
    </row>
    <row r="50" spans="1:22" x14ac:dyDescent="0.25">
      <c r="A50">
        <v>48</v>
      </c>
      <c r="B50" s="14">
        <v>43</v>
      </c>
      <c r="C50" t="s">
        <v>96</v>
      </c>
      <c r="D50" s="16"/>
      <c r="E50" s="16"/>
      <c r="F50" s="16"/>
      <c r="G50" s="16"/>
      <c r="H50" s="16"/>
      <c r="I50" s="16"/>
      <c r="J50" s="16"/>
      <c r="K50" s="78" t="str">
        <f>IF($C50='4. Board Level Worksheet'!$C$5,'4. Board Level Worksheet'!$C$18,"")</f>
        <v/>
      </c>
      <c r="L50" s="78" t="str">
        <f>IF($C50='4. Board Level Worksheet'!$C$5,'4. Board Level Worksheet'!$C$19,"")</f>
        <v/>
      </c>
      <c r="M50" s="80" t="str">
        <f>IF($C50='4. Board Level Worksheet'!$C$5,'4. Board Level Worksheet'!$C$21,"")</f>
        <v/>
      </c>
      <c r="N50" s="80" t="str">
        <f>IF($C50='4. Board Level Worksheet'!$C$5,'4. Board Level Worksheet'!$C$28,"")</f>
        <v/>
      </c>
      <c r="O50" s="80" t="str">
        <f>IF($C50='4. Board Level Worksheet'!$C$5,'4. Board Level Worksheet'!#REF!,"")</f>
        <v/>
      </c>
      <c r="P50" t="s">
        <v>96</v>
      </c>
      <c r="Q50" s="78">
        <v>1.7021999999999999</v>
      </c>
      <c r="R50" s="78">
        <v>1.7021999999999999</v>
      </c>
      <c r="S50" s="78">
        <v>1.0343929999999999</v>
      </c>
      <c r="T50" s="78">
        <v>0.13100000000000001</v>
      </c>
      <c r="U50" s="79">
        <v>160</v>
      </c>
      <c r="V50" s="79">
        <f t="shared" si="0"/>
        <v>0.16</v>
      </c>
    </row>
    <row r="51" spans="1:22" x14ac:dyDescent="0.25">
      <c r="A51">
        <v>49</v>
      </c>
      <c r="B51" s="14">
        <v>44</v>
      </c>
      <c r="C51" t="s">
        <v>97</v>
      </c>
      <c r="D51" s="16"/>
      <c r="E51" s="16"/>
      <c r="F51" s="16"/>
      <c r="G51" s="16"/>
      <c r="H51" s="16"/>
      <c r="I51" s="16"/>
      <c r="J51" s="16"/>
      <c r="K51" s="78" t="str">
        <f>IF($C51='4. Board Level Worksheet'!$C$5,'4. Board Level Worksheet'!$C$18,"")</f>
        <v/>
      </c>
      <c r="L51" s="78" t="str">
        <f>IF($C51='4. Board Level Worksheet'!$C$5,'4. Board Level Worksheet'!$C$19,"")</f>
        <v/>
      </c>
      <c r="M51" s="80" t="str">
        <f>IF($C51='4. Board Level Worksheet'!$C$5,'4. Board Level Worksheet'!$C$21,"")</f>
        <v/>
      </c>
      <c r="N51" s="80" t="str">
        <f>IF($C51='4. Board Level Worksheet'!$C$5,'4. Board Level Worksheet'!$C$28,"")</f>
        <v/>
      </c>
      <c r="O51" s="80" t="str">
        <f>IF($C51='4. Board Level Worksheet'!$C$5,'4. Board Level Worksheet'!#REF!,"")</f>
        <v/>
      </c>
      <c r="P51" t="s">
        <v>97</v>
      </c>
      <c r="Q51" s="78">
        <v>0.50039999999999996</v>
      </c>
      <c r="R51" s="78">
        <v>0.50039999999999996</v>
      </c>
      <c r="S51" s="78">
        <v>0.31176100000000001</v>
      </c>
      <c r="T51" s="78">
        <v>5.5E-2</v>
      </c>
      <c r="U51" s="79">
        <v>72</v>
      </c>
      <c r="V51" s="79">
        <f t="shared" si="0"/>
        <v>7.1999999999999995E-2</v>
      </c>
    </row>
    <row r="52" spans="1:22" x14ac:dyDescent="0.25">
      <c r="A52">
        <v>50</v>
      </c>
      <c r="B52" s="14">
        <v>45</v>
      </c>
      <c r="C52" t="s">
        <v>98</v>
      </c>
      <c r="D52" s="16"/>
      <c r="E52" s="16"/>
      <c r="F52" s="16"/>
      <c r="G52" s="16"/>
      <c r="H52" s="16"/>
      <c r="I52" s="16"/>
      <c r="J52" s="16"/>
      <c r="K52" s="78" t="str">
        <f>IF($C52='4. Board Level Worksheet'!$C$5,'4. Board Level Worksheet'!$C$18,"")</f>
        <v/>
      </c>
      <c r="L52" s="78" t="str">
        <f>IF($C52='4. Board Level Worksheet'!$C$5,'4. Board Level Worksheet'!$C$19,"")</f>
        <v/>
      </c>
      <c r="M52" s="80" t="str">
        <f>IF($C52='4. Board Level Worksheet'!$C$5,'4. Board Level Worksheet'!$C$21,"")</f>
        <v/>
      </c>
      <c r="N52" s="80" t="str">
        <f>IF($C52='4. Board Level Worksheet'!$C$5,'4. Board Level Worksheet'!$C$28,"")</f>
        <v/>
      </c>
      <c r="O52" s="80" t="str">
        <f>IF($C52='4. Board Level Worksheet'!$C$5,'4. Board Level Worksheet'!#REF!,"")</f>
        <v/>
      </c>
      <c r="P52" t="s">
        <v>98</v>
      </c>
      <c r="Q52" s="78">
        <v>0.47110000000000002</v>
      </c>
      <c r="R52" s="78">
        <v>0.47110000000000002</v>
      </c>
      <c r="S52" s="78">
        <v>0.29539599999999999</v>
      </c>
      <c r="T52" s="78">
        <v>4.7E-2</v>
      </c>
      <c r="U52" s="79">
        <v>98</v>
      </c>
      <c r="V52" s="79">
        <f t="shared" si="0"/>
        <v>9.8000000000000004E-2</v>
      </c>
    </row>
    <row r="53" spans="1:22" x14ac:dyDescent="0.25">
      <c r="A53">
        <v>51</v>
      </c>
      <c r="B53" s="14">
        <v>46</v>
      </c>
      <c r="C53" t="s">
        <v>99</v>
      </c>
      <c r="D53" s="16"/>
      <c r="E53" s="16"/>
      <c r="F53" s="16"/>
      <c r="G53" s="16"/>
      <c r="H53" s="16"/>
      <c r="I53" s="16"/>
      <c r="J53" s="16"/>
      <c r="K53" s="78" t="str">
        <f>IF($C53='4. Board Level Worksheet'!$C$5,'4. Board Level Worksheet'!$C$18,"")</f>
        <v/>
      </c>
      <c r="L53" s="78" t="str">
        <f>IF($C53='4. Board Level Worksheet'!$C$5,'4. Board Level Worksheet'!$C$19,"")</f>
        <v/>
      </c>
      <c r="M53" s="80" t="str">
        <f>IF($C53='4. Board Level Worksheet'!$C$5,'4. Board Level Worksheet'!$C$21,"")</f>
        <v/>
      </c>
      <c r="N53" s="80" t="str">
        <f>IF($C53='4. Board Level Worksheet'!$C$5,'4. Board Level Worksheet'!$C$28,"")</f>
        <v/>
      </c>
      <c r="O53" s="80" t="str">
        <f>IF($C53='4. Board Level Worksheet'!$C$5,'4. Board Level Worksheet'!#REF!,"")</f>
        <v/>
      </c>
      <c r="P53" t="s">
        <v>99</v>
      </c>
      <c r="Q53" s="78">
        <v>0.58199999999999996</v>
      </c>
      <c r="R53" s="78">
        <v>0.58199999999999996</v>
      </c>
      <c r="S53" s="78">
        <v>0.50331700000000001</v>
      </c>
      <c r="T53" s="78">
        <v>7.6999999999999999E-2</v>
      </c>
      <c r="U53" s="79">
        <v>105</v>
      </c>
      <c r="V53" s="79">
        <f t="shared" si="0"/>
        <v>0.105</v>
      </c>
    </row>
    <row r="54" spans="1:22" x14ac:dyDescent="0.25">
      <c r="A54">
        <v>52</v>
      </c>
      <c r="B54" s="14">
        <v>47</v>
      </c>
      <c r="C54" t="s">
        <v>100</v>
      </c>
      <c r="D54" s="16"/>
      <c r="E54" s="16"/>
      <c r="F54" s="16"/>
      <c r="G54" s="16"/>
      <c r="H54" s="16"/>
      <c r="I54" s="16"/>
      <c r="J54" s="16"/>
      <c r="K54" s="78" t="str">
        <f>IF($C54='4. Board Level Worksheet'!$C$5,'4. Board Level Worksheet'!$C$18,"")</f>
        <v/>
      </c>
      <c r="L54" s="78" t="str">
        <f>IF($C54='4. Board Level Worksheet'!$C$5,'4. Board Level Worksheet'!$C$19,"")</f>
        <v/>
      </c>
      <c r="M54" s="80" t="str">
        <f>IF($C54='4. Board Level Worksheet'!$C$5,'4. Board Level Worksheet'!$C$21,"")</f>
        <v/>
      </c>
      <c r="N54" s="80" t="str">
        <f>IF($C54='4. Board Level Worksheet'!$C$5,'4. Board Level Worksheet'!$C$28,"")</f>
        <v/>
      </c>
      <c r="O54" s="80" t="str">
        <f>IF($C54='4. Board Level Worksheet'!$C$5,'4. Board Level Worksheet'!#REF!,"")</f>
        <v/>
      </c>
      <c r="P54" t="s">
        <v>100</v>
      </c>
      <c r="Q54" s="78">
        <v>0.56779999999999997</v>
      </c>
      <c r="R54" s="78">
        <v>0.56779999999999997</v>
      </c>
      <c r="S54" s="78">
        <v>0.41858099999999998</v>
      </c>
      <c r="T54" s="78">
        <v>7.0000000000000007E-2</v>
      </c>
      <c r="U54" s="79">
        <v>283</v>
      </c>
      <c r="V54" s="79">
        <f t="shared" si="0"/>
        <v>0.28299999999999997</v>
      </c>
    </row>
    <row r="55" spans="1:22" x14ac:dyDescent="0.25">
      <c r="A55">
        <v>53</v>
      </c>
      <c r="B55" s="14">
        <v>48</v>
      </c>
      <c r="C55" t="s">
        <v>101</v>
      </c>
      <c r="D55" s="16"/>
      <c r="E55" s="16"/>
      <c r="F55" s="16"/>
      <c r="G55" s="16"/>
      <c r="H55" s="16"/>
      <c r="I55" s="16"/>
      <c r="J55" s="16"/>
      <c r="K55" s="78" t="str">
        <f>IF($C55='4. Board Level Worksheet'!$C$5,'4. Board Level Worksheet'!$C$18,"")</f>
        <v/>
      </c>
      <c r="L55" s="78" t="str">
        <f>IF($C55='4. Board Level Worksheet'!$C$5,'4. Board Level Worksheet'!$C$19,"")</f>
        <v/>
      </c>
      <c r="M55" s="80" t="str">
        <f>IF($C55='4. Board Level Worksheet'!$C$5,'4. Board Level Worksheet'!$C$21,"")</f>
        <v/>
      </c>
      <c r="N55" s="80" t="str">
        <f>IF($C55='4. Board Level Worksheet'!$C$5,'4. Board Level Worksheet'!$C$28,"")</f>
        <v/>
      </c>
      <c r="O55" s="80" t="str">
        <f>IF($C55='4. Board Level Worksheet'!$C$5,'4. Board Level Worksheet'!#REF!,"")</f>
        <v/>
      </c>
      <c r="P55" t="s">
        <v>101</v>
      </c>
      <c r="Q55" s="78">
        <v>0.20699999999999999</v>
      </c>
      <c r="R55" s="78">
        <v>0.20699999999999999</v>
      </c>
      <c r="S55" s="78">
        <v>0.108067</v>
      </c>
      <c r="T55" s="78">
        <v>0.02</v>
      </c>
      <c r="U55" s="79">
        <v>25</v>
      </c>
      <c r="V55" s="79">
        <f t="shared" si="0"/>
        <v>2.5000000000000001E-2</v>
      </c>
    </row>
    <row r="56" spans="1:22" x14ac:dyDescent="0.25">
      <c r="A56">
        <v>54</v>
      </c>
      <c r="B56" s="14">
        <v>49</v>
      </c>
      <c r="C56" t="s">
        <v>102</v>
      </c>
      <c r="D56" s="16"/>
      <c r="E56" s="16"/>
      <c r="F56" s="16"/>
      <c r="G56" s="16"/>
      <c r="H56" s="16"/>
      <c r="I56" s="16"/>
      <c r="J56" s="16"/>
      <c r="K56" s="78" t="str">
        <f>IF($C56='4. Board Level Worksheet'!$C$5,'4. Board Level Worksheet'!$C$18,"")</f>
        <v/>
      </c>
      <c r="L56" s="78" t="str">
        <f>IF($C56='4. Board Level Worksheet'!$C$5,'4. Board Level Worksheet'!$C$19,"")</f>
        <v/>
      </c>
      <c r="M56" s="80" t="str">
        <f>IF($C56='4. Board Level Worksheet'!$C$5,'4. Board Level Worksheet'!$C$21,"")</f>
        <v/>
      </c>
      <c r="N56" s="80" t="str">
        <f>IF($C56='4. Board Level Worksheet'!$C$5,'4. Board Level Worksheet'!$C$28,"")</f>
        <v/>
      </c>
      <c r="O56" s="80" t="str">
        <f>IF($C56='4. Board Level Worksheet'!$C$5,'4. Board Level Worksheet'!#REF!,"")</f>
        <v/>
      </c>
      <c r="P56" t="s">
        <v>102</v>
      </c>
      <c r="Q56" s="78">
        <v>0.50080000000000002</v>
      </c>
      <c r="R56" s="78">
        <v>0.50080000000000002</v>
      </c>
      <c r="S56" s="78">
        <v>0.34432600000000002</v>
      </c>
      <c r="T56" s="78">
        <v>5.1999999999999998E-2</v>
      </c>
      <c r="U56" s="79">
        <v>69</v>
      </c>
      <c r="V56" s="79">
        <f t="shared" si="0"/>
        <v>6.9000000000000006E-2</v>
      </c>
    </row>
    <row r="57" spans="1:22" x14ac:dyDescent="0.25">
      <c r="A57">
        <v>55</v>
      </c>
      <c r="B57" s="14">
        <v>50</v>
      </c>
      <c r="C57" t="s">
        <v>103</v>
      </c>
      <c r="D57" s="16"/>
      <c r="E57" s="16"/>
      <c r="F57" s="16"/>
      <c r="G57" s="16"/>
      <c r="H57" s="16"/>
      <c r="I57" s="16"/>
      <c r="J57" s="16"/>
      <c r="K57" s="78" t="str">
        <f>IF($C57='4. Board Level Worksheet'!$C$5,'4. Board Level Worksheet'!$C$18,"")</f>
        <v/>
      </c>
      <c r="L57" s="78" t="str">
        <f>IF($C57='4. Board Level Worksheet'!$C$5,'4. Board Level Worksheet'!$C$19,"")</f>
        <v/>
      </c>
      <c r="M57" s="80" t="str">
        <f>IF($C57='4. Board Level Worksheet'!$C$5,'4. Board Level Worksheet'!$C$21,"")</f>
        <v/>
      </c>
      <c r="N57" s="80" t="str">
        <f>IF($C57='4. Board Level Worksheet'!$C$5,'4. Board Level Worksheet'!$C$28,"")</f>
        <v/>
      </c>
      <c r="O57" s="80" t="str">
        <f>IF($C57='4. Board Level Worksheet'!$C$5,'4. Board Level Worksheet'!#REF!,"")</f>
        <v/>
      </c>
      <c r="P57" t="s">
        <v>103</v>
      </c>
      <c r="Q57" s="78">
        <v>0.55230000000000001</v>
      </c>
      <c r="R57" s="78">
        <v>0.55230000000000001</v>
      </c>
      <c r="S57" s="78">
        <v>0.27526099999999998</v>
      </c>
      <c r="T57" s="78">
        <v>5.7000000000000002E-2</v>
      </c>
      <c r="U57" s="79">
        <v>147</v>
      </c>
      <c r="V57" s="79">
        <f t="shared" si="0"/>
        <v>0.14699999999999999</v>
      </c>
    </row>
    <row r="58" spans="1:22" x14ac:dyDescent="0.25">
      <c r="A58">
        <v>56</v>
      </c>
      <c r="B58" s="14">
        <v>51</v>
      </c>
      <c r="C58" t="s">
        <v>104</v>
      </c>
      <c r="D58" s="16"/>
      <c r="E58" s="16"/>
      <c r="F58" s="16"/>
      <c r="G58" s="16"/>
      <c r="H58" s="16"/>
      <c r="I58" s="16"/>
      <c r="J58" s="16"/>
      <c r="K58" s="78" t="str">
        <f>IF($C58='4. Board Level Worksheet'!$C$5,'4. Board Level Worksheet'!$C$18,"")</f>
        <v/>
      </c>
      <c r="L58" s="78" t="str">
        <f>IF($C58='4. Board Level Worksheet'!$C$5,'4. Board Level Worksheet'!$C$19,"")</f>
        <v/>
      </c>
      <c r="M58" s="80" t="str">
        <f>IF($C58='4. Board Level Worksheet'!$C$5,'4. Board Level Worksheet'!$C$21,"")</f>
        <v/>
      </c>
      <c r="N58" s="80" t="str">
        <f>IF($C58='4. Board Level Worksheet'!$C$5,'4. Board Level Worksheet'!$C$28,"")</f>
        <v/>
      </c>
      <c r="O58" s="80" t="str">
        <f>IF($C58='4. Board Level Worksheet'!$C$5,'4. Board Level Worksheet'!#REF!,"")</f>
        <v/>
      </c>
      <c r="P58" t="s">
        <v>104</v>
      </c>
      <c r="Q58" s="78">
        <v>0.27979999999999999</v>
      </c>
      <c r="R58" s="78">
        <v>0.27979999999999999</v>
      </c>
      <c r="S58" s="78">
        <v>0.15335799999999999</v>
      </c>
      <c r="T58" s="78">
        <v>2.4E-2</v>
      </c>
      <c r="U58" s="79">
        <v>117</v>
      </c>
      <c r="V58" s="79">
        <f t="shared" si="0"/>
        <v>0.11700000000000001</v>
      </c>
    </row>
    <row r="59" spans="1:22" x14ac:dyDescent="0.25">
      <c r="A59">
        <v>57</v>
      </c>
      <c r="B59" s="14">
        <v>52</v>
      </c>
      <c r="C59" t="s">
        <v>105</v>
      </c>
      <c r="D59" s="16"/>
      <c r="E59" s="16"/>
      <c r="F59" s="16"/>
      <c r="G59" s="16"/>
      <c r="H59" s="16"/>
      <c r="I59" s="16"/>
      <c r="J59" s="16"/>
      <c r="K59" s="78" t="str">
        <f>IF($C59='4. Board Level Worksheet'!$C$5,'4. Board Level Worksheet'!$C$18,"")</f>
        <v/>
      </c>
      <c r="L59" s="78" t="str">
        <f>IF($C59='4. Board Level Worksheet'!$C$5,'4. Board Level Worksheet'!$C$19,"")</f>
        <v/>
      </c>
      <c r="M59" s="80" t="str">
        <f>IF($C59='4. Board Level Worksheet'!$C$5,'4. Board Level Worksheet'!$C$21,"")</f>
        <v/>
      </c>
      <c r="N59" s="80" t="str">
        <f>IF($C59='4. Board Level Worksheet'!$C$5,'4. Board Level Worksheet'!$C$28,"")</f>
        <v/>
      </c>
      <c r="O59" s="80" t="str">
        <f>IF($C59='4. Board Level Worksheet'!$C$5,'4. Board Level Worksheet'!#REF!,"")</f>
        <v/>
      </c>
      <c r="P59" t="s">
        <v>105</v>
      </c>
      <c r="Q59" s="78">
        <v>0.35439999999999999</v>
      </c>
      <c r="R59" s="78">
        <v>0.35439999999999999</v>
      </c>
      <c r="S59" s="78">
        <v>0.19218399999999999</v>
      </c>
      <c r="T59" s="78">
        <v>0.03</v>
      </c>
      <c r="U59" s="79">
        <v>178</v>
      </c>
      <c r="V59" s="79">
        <f t="shared" si="0"/>
        <v>0.17799999999999999</v>
      </c>
    </row>
    <row r="60" spans="1:22" x14ac:dyDescent="0.25">
      <c r="A60">
        <v>58</v>
      </c>
      <c r="B60" s="14">
        <v>53</v>
      </c>
      <c r="C60" t="s">
        <v>106</v>
      </c>
      <c r="D60" s="16"/>
      <c r="E60" s="16"/>
      <c r="F60" s="16"/>
      <c r="G60" s="16"/>
      <c r="H60" s="16"/>
      <c r="I60" s="16"/>
      <c r="J60" s="16"/>
      <c r="K60" s="78" t="str">
        <f>IF($C60='4. Board Level Worksheet'!$C$5,'4. Board Level Worksheet'!$C$18,"")</f>
        <v/>
      </c>
      <c r="L60" s="78" t="str">
        <f>IF($C60='4. Board Level Worksheet'!$C$5,'4. Board Level Worksheet'!$C$19,"")</f>
        <v/>
      </c>
      <c r="M60" s="80" t="str">
        <f>IF($C60='4. Board Level Worksheet'!$C$5,'4. Board Level Worksheet'!$C$21,"")</f>
        <v/>
      </c>
      <c r="N60" s="80" t="str">
        <f>IF($C60='4. Board Level Worksheet'!$C$5,'4. Board Level Worksheet'!$C$28,"")</f>
        <v/>
      </c>
      <c r="O60" s="80" t="str">
        <f>IF($C60='4. Board Level Worksheet'!$C$5,'4. Board Level Worksheet'!#REF!,"")</f>
        <v/>
      </c>
      <c r="P60" t="s">
        <v>106</v>
      </c>
      <c r="Q60" s="78">
        <v>0.95850000000000002</v>
      </c>
      <c r="R60" s="78">
        <v>0.95850000000000002</v>
      </c>
      <c r="S60" s="78">
        <v>0.64713699999999996</v>
      </c>
      <c r="T60" s="78">
        <v>8.6999999999999994E-2</v>
      </c>
      <c r="U60" s="79">
        <v>286</v>
      </c>
      <c r="V60" s="79">
        <f t="shared" si="0"/>
        <v>0.28599999999999998</v>
      </c>
    </row>
    <row r="61" spans="1:22" x14ac:dyDescent="0.25">
      <c r="A61">
        <v>59</v>
      </c>
      <c r="B61" s="14">
        <v>54</v>
      </c>
      <c r="C61" t="s">
        <v>107</v>
      </c>
      <c r="D61" s="16"/>
      <c r="E61" s="16"/>
      <c r="F61" s="16"/>
      <c r="G61" s="16"/>
      <c r="H61" s="16"/>
      <c r="I61" s="16"/>
      <c r="J61" s="16"/>
      <c r="K61" s="78" t="str">
        <f>IF($C61='4. Board Level Worksheet'!$C$5,'4. Board Level Worksheet'!$C$18,"")</f>
        <v/>
      </c>
      <c r="L61" s="78" t="str">
        <f>IF($C61='4. Board Level Worksheet'!$C$5,'4. Board Level Worksheet'!$C$19,"")</f>
        <v/>
      </c>
      <c r="M61" s="80" t="str">
        <f>IF($C61='4. Board Level Worksheet'!$C$5,'4. Board Level Worksheet'!$C$21,"")</f>
        <v/>
      </c>
      <c r="N61" s="80" t="str">
        <f>IF($C61='4. Board Level Worksheet'!$C$5,'4. Board Level Worksheet'!$C$28,"")</f>
        <v/>
      </c>
      <c r="O61" s="80" t="str">
        <f>IF($C61='4. Board Level Worksheet'!$C$5,'4. Board Level Worksheet'!#REF!,"")</f>
        <v/>
      </c>
      <c r="P61" t="s">
        <v>107</v>
      </c>
      <c r="Q61" s="78">
        <v>0.1948</v>
      </c>
      <c r="R61" s="78">
        <v>0.1948</v>
      </c>
      <c r="S61" s="78">
        <v>7.5458999999999998E-2</v>
      </c>
      <c r="T61" s="78">
        <v>1.4E-2</v>
      </c>
      <c r="U61" s="79">
        <v>104</v>
      </c>
      <c r="V61" s="79">
        <f t="shared" si="0"/>
        <v>0.104</v>
      </c>
    </row>
    <row r="62" spans="1:22" x14ac:dyDescent="0.25">
      <c r="A62">
        <v>60</v>
      </c>
      <c r="B62" s="14">
        <v>55</v>
      </c>
      <c r="C62" t="s">
        <v>108</v>
      </c>
      <c r="D62" s="16"/>
      <c r="E62" s="16"/>
      <c r="F62" s="16"/>
      <c r="G62" s="16"/>
      <c r="H62" s="16"/>
      <c r="I62" s="16"/>
      <c r="J62" s="16"/>
      <c r="K62" s="78" t="str">
        <f>IF($C62='4. Board Level Worksheet'!$C$5,'4. Board Level Worksheet'!$C$18,"")</f>
        <v/>
      </c>
      <c r="L62" s="78" t="str">
        <f>IF($C62='4. Board Level Worksheet'!$C$5,'4. Board Level Worksheet'!$C$19,"")</f>
        <v/>
      </c>
      <c r="M62" s="80" t="str">
        <f>IF($C62='4. Board Level Worksheet'!$C$5,'4. Board Level Worksheet'!$C$21,"")</f>
        <v/>
      </c>
      <c r="N62" s="80" t="str">
        <f>IF($C62='4. Board Level Worksheet'!$C$5,'4. Board Level Worksheet'!$C$28,"")</f>
        <v/>
      </c>
      <c r="O62" s="80" t="str">
        <f>IF($C62='4. Board Level Worksheet'!$C$5,'4. Board Level Worksheet'!#REF!,"")</f>
        <v/>
      </c>
      <c r="P62" t="s">
        <v>108</v>
      </c>
      <c r="Q62" s="78">
        <v>0.35039999999999999</v>
      </c>
      <c r="R62" s="78">
        <v>0.35039999999999999</v>
      </c>
      <c r="S62" s="78">
        <v>0.166326</v>
      </c>
      <c r="T62" s="78">
        <v>8.9999999999999993E-3</v>
      </c>
      <c r="U62" s="79">
        <v>204</v>
      </c>
      <c r="V62" s="79">
        <f t="shared" si="0"/>
        <v>0.20399999999999999</v>
      </c>
    </row>
    <row r="63" spans="1:22" x14ac:dyDescent="0.25">
      <c r="A63">
        <v>61</v>
      </c>
      <c r="B63" s="14">
        <v>56</v>
      </c>
      <c r="C63" t="s">
        <v>13</v>
      </c>
      <c r="D63" s="16"/>
      <c r="E63" s="16"/>
      <c r="F63" s="16"/>
      <c r="G63" s="16"/>
      <c r="H63" s="16"/>
      <c r="I63" s="16"/>
      <c r="J63" s="16"/>
      <c r="K63" s="78" t="str">
        <f>IF($C63='4. Board Level Worksheet'!$C$5,'4. Board Level Worksheet'!$C$18,"")</f>
        <v/>
      </c>
      <c r="L63" s="78" t="str">
        <f>IF($C63='4. Board Level Worksheet'!$C$5,'4. Board Level Worksheet'!$C$19,"")</f>
        <v/>
      </c>
      <c r="M63" s="80" t="str">
        <f>IF($C63='4. Board Level Worksheet'!$C$5,'4. Board Level Worksheet'!$C$21,"")</f>
        <v/>
      </c>
      <c r="N63" s="80" t="str">
        <f>IF($C63='4. Board Level Worksheet'!$C$5,'4. Board Level Worksheet'!$C$28,"")</f>
        <v/>
      </c>
      <c r="O63" s="80" t="str">
        <f>IF($C63='4. Board Level Worksheet'!$C$5,'4. Board Level Worksheet'!#REF!,"")</f>
        <v/>
      </c>
      <c r="P63" t="s">
        <v>13</v>
      </c>
      <c r="Q63" s="78">
        <v>6.9099999999999995E-2</v>
      </c>
      <c r="R63" s="78">
        <v>6.9099999999999995E-2</v>
      </c>
      <c r="S63" s="78">
        <v>5.2442000000000003E-2</v>
      </c>
      <c r="T63" s="78">
        <v>0.01</v>
      </c>
      <c r="U63" s="79">
        <v>16</v>
      </c>
      <c r="V63" s="79">
        <f t="shared" si="0"/>
        <v>1.6E-2</v>
      </c>
    </row>
    <row r="64" spans="1:22" x14ac:dyDescent="0.25">
      <c r="A64">
        <v>62</v>
      </c>
      <c r="B64" s="14">
        <v>57</v>
      </c>
      <c r="C64" t="s">
        <v>14</v>
      </c>
      <c r="D64" s="16"/>
      <c r="E64" s="16"/>
      <c r="F64" s="16"/>
      <c r="G64" s="16"/>
      <c r="H64" s="16"/>
      <c r="I64" s="16"/>
      <c r="J64" s="16"/>
      <c r="K64" s="78" t="str">
        <f>IF($C64='4. Board Level Worksheet'!$C$5,'4. Board Level Worksheet'!$C$18,"")</f>
        <v/>
      </c>
      <c r="L64" s="78" t="str">
        <f>IF($C64='4. Board Level Worksheet'!$C$5,'4. Board Level Worksheet'!$C$19,"")</f>
        <v/>
      </c>
      <c r="M64" s="80" t="str">
        <f>IF($C64='4. Board Level Worksheet'!$C$5,'4. Board Level Worksheet'!$C$21,"")</f>
        <v/>
      </c>
      <c r="N64" s="80" t="str">
        <f>IF($C64='4. Board Level Worksheet'!$C$5,'4. Board Level Worksheet'!$C$28,"")</f>
        <v/>
      </c>
      <c r="O64" s="80" t="str">
        <f>IF($C64='4. Board Level Worksheet'!$C$5,'4. Board Level Worksheet'!#REF!,"")</f>
        <v/>
      </c>
      <c r="P64" t="s">
        <v>14</v>
      </c>
      <c r="Q64" s="78">
        <v>0.14949999999999999</v>
      </c>
      <c r="R64" s="78">
        <v>0.14949999999999999</v>
      </c>
      <c r="S64" s="78">
        <v>7.7235999999999999E-2</v>
      </c>
      <c r="T64" s="78">
        <v>1.0999999999999999E-2</v>
      </c>
      <c r="U64" s="79">
        <v>36</v>
      </c>
      <c r="V64" s="79">
        <f t="shared" si="0"/>
        <v>3.5999999999999997E-2</v>
      </c>
    </row>
    <row r="65" spans="1:22" x14ac:dyDescent="0.25">
      <c r="A65">
        <v>63</v>
      </c>
      <c r="B65" s="14">
        <v>58</v>
      </c>
      <c r="C65" t="s">
        <v>15</v>
      </c>
      <c r="D65" s="16"/>
      <c r="E65" s="16"/>
      <c r="F65" s="16"/>
      <c r="G65" s="16"/>
      <c r="H65" s="16"/>
      <c r="I65" s="16"/>
      <c r="J65" s="16"/>
      <c r="K65" s="78" t="str">
        <f>IF($C65='4. Board Level Worksheet'!$C$5,'4. Board Level Worksheet'!$C$18,"")</f>
        <v/>
      </c>
      <c r="L65" s="78" t="str">
        <f>IF($C65='4. Board Level Worksheet'!$C$5,'4. Board Level Worksheet'!$C$19,"")</f>
        <v/>
      </c>
      <c r="M65" s="80" t="str">
        <f>IF($C65='4. Board Level Worksheet'!$C$5,'4. Board Level Worksheet'!$C$21,"")</f>
        <v/>
      </c>
      <c r="N65" s="80" t="str">
        <f>IF($C65='4. Board Level Worksheet'!$C$5,'4. Board Level Worksheet'!$C$28,"")</f>
        <v/>
      </c>
      <c r="O65" s="80" t="str">
        <f>IF($C65='4. Board Level Worksheet'!$C$5,'4. Board Level Worksheet'!#REF!,"")</f>
        <v/>
      </c>
      <c r="P65" t="s">
        <v>15</v>
      </c>
      <c r="Q65" s="78">
        <v>0.50949999999999995</v>
      </c>
      <c r="R65" s="78">
        <v>0.50949999999999995</v>
      </c>
      <c r="S65" s="78">
        <v>0.23052700000000001</v>
      </c>
      <c r="T65" s="78">
        <v>4.4999999999999998E-2</v>
      </c>
      <c r="U65" s="79">
        <v>67</v>
      </c>
      <c r="V65" s="79">
        <f t="shared" si="0"/>
        <v>6.7000000000000004E-2</v>
      </c>
    </row>
    <row r="66" spans="1:22" x14ac:dyDescent="0.25">
      <c r="A66">
        <v>64</v>
      </c>
      <c r="B66" s="14">
        <v>59</v>
      </c>
      <c r="C66" t="s">
        <v>16</v>
      </c>
      <c r="D66" s="16"/>
      <c r="E66" s="16"/>
      <c r="F66" s="16"/>
      <c r="G66" s="16"/>
      <c r="H66" s="16"/>
      <c r="I66" s="16"/>
      <c r="J66" s="16"/>
      <c r="K66" s="78" t="str">
        <f>IF($C66='4. Board Level Worksheet'!$C$5,'4. Board Level Worksheet'!$C$18,"")</f>
        <v/>
      </c>
      <c r="L66" s="78" t="str">
        <f>IF($C66='4. Board Level Worksheet'!$C$5,'4. Board Level Worksheet'!$C$19,"")</f>
        <v/>
      </c>
      <c r="M66" s="80" t="str">
        <f>IF($C66='4. Board Level Worksheet'!$C$5,'4. Board Level Worksheet'!$C$21,"")</f>
        <v/>
      </c>
      <c r="N66" s="80" t="str">
        <f>IF($C66='4. Board Level Worksheet'!$C$5,'4. Board Level Worksheet'!$C$28,"")</f>
        <v/>
      </c>
      <c r="O66" s="80" t="str">
        <f>IF($C66='4. Board Level Worksheet'!$C$5,'4. Board Level Worksheet'!#REF!,"")</f>
        <v/>
      </c>
      <c r="P66" t="s">
        <v>16</v>
      </c>
      <c r="Q66" s="78">
        <v>0.39029999999999998</v>
      </c>
      <c r="R66" s="78">
        <v>0.39029999999999998</v>
      </c>
      <c r="S66" s="78">
        <v>0.26666299999999998</v>
      </c>
      <c r="T66" s="78">
        <v>4.4999999999999998E-2</v>
      </c>
      <c r="U66" s="79">
        <v>192</v>
      </c>
      <c r="V66" s="79">
        <f t="shared" si="0"/>
        <v>0.192</v>
      </c>
    </row>
    <row r="67" spans="1:22" x14ac:dyDescent="0.25">
      <c r="A67">
        <v>65</v>
      </c>
      <c r="B67" s="14" t="s">
        <v>42</v>
      </c>
      <c r="C67" t="s">
        <v>17</v>
      </c>
      <c r="D67" s="16"/>
      <c r="E67" s="16"/>
      <c r="F67" s="16"/>
      <c r="G67" s="16"/>
      <c r="H67" s="16"/>
      <c r="I67" s="16"/>
      <c r="J67" s="16"/>
      <c r="K67" s="78" t="str">
        <f>IF($C67='4. Board Level Worksheet'!$C$5,'4. Board Level Worksheet'!$C$18,"")</f>
        <v/>
      </c>
      <c r="L67" s="78" t="str">
        <f>IF($C67='4. Board Level Worksheet'!$C$5,'4. Board Level Worksheet'!$C$19,"")</f>
        <v/>
      </c>
      <c r="M67" s="80" t="str">
        <f>IF($C67='4. Board Level Worksheet'!$C$5,'4. Board Level Worksheet'!$C$21,"")</f>
        <v/>
      </c>
      <c r="N67" s="80" t="str">
        <f>IF($C67='4. Board Level Worksheet'!$C$5,'4. Board Level Worksheet'!$C$28,"")</f>
        <v/>
      </c>
      <c r="O67" s="80" t="str">
        <f>IF($C67='4. Board Level Worksheet'!$C$5,'4. Board Level Worksheet'!#REF!,"")</f>
        <v/>
      </c>
      <c r="P67" t="s">
        <v>17</v>
      </c>
      <c r="Q67" s="78">
        <v>0.3367</v>
      </c>
      <c r="R67" s="78">
        <v>0.3367</v>
      </c>
      <c r="S67" s="78">
        <v>0.12409100000000001</v>
      </c>
      <c r="T67" s="78">
        <v>1.7000000000000001E-2</v>
      </c>
      <c r="U67" s="79">
        <v>170</v>
      </c>
      <c r="V67" s="79">
        <f t="shared" si="0"/>
        <v>0.17</v>
      </c>
    </row>
    <row r="68" spans="1:22" x14ac:dyDescent="0.25">
      <c r="A68">
        <v>66</v>
      </c>
      <c r="B68" s="14" t="s">
        <v>43</v>
      </c>
      <c r="C68" t="s">
        <v>18</v>
      </c>
      <c r="D68" s="16"/>
      <c r="E68" s="16"/>
      <c r="F68" s="16"/>
      <c r="G68" s="16"/>
      <c r="H68" s="16"/>
      <c r="I68" s="16"/>
      <c r="J68" s="16"/>
      <c r="K68" s="78" t="str">
        <f>IF($C68='4. Board Level Worksheet'!$C$5,'4. Board Level Worksheet'!$C$18,"")</f>
        <v/>
      </c>
      <c r="L68" s="78" t="str">
        <f>IF($C68='4. Board Level Worksheet'!$C$5,'4. Board Level Worksheet'!$C$19,"")</f>
        <v/>
      </c>
      <c r="M68" s="80" t="str">
        <f>IF($C68='4. Board Level Worksheet'!$C$5,'4. Board Level Worksheet'!$C$21,"")</f>
        <v/>
      </c>
      <c r="N68" s="80" t="str">
        <f>IF($C68='4. Board Level Worksheet'!$C$5,'4. Board Level Worksheet'!$C$28,"")</f>
        <v/>
      </c>
      <c r="O68" s="80" t="str">
        <f>IF($C68='4. Board Level Worksheet'!$C$5,'4. Board Level Worksheet'!#REF!,"")</f>
        <v/>
      </c>
      <c r="P68" t="s">
        <v>18</v>
      </c>
      <c r="Q68" s="78">
        <v>0.10730000000000001</v>
      </c>
      <c r="R68" s="78">
        <v>0.10730000000000001</v>
      </c>
      <c r="S68" s="78">
        <v>6.3603999999999994E-2</v>
      </c>
      <c r="T68" s="78">
        <v>0.01</v>
      </c>
      <c r="U68" s="79">
        <v>69</v>
      </c>
      <c r="V68" s="79">
        <f t="shared" ref="V68:V78" si="1">U68*1000/1000000</f>
        <v>6.9000000000000006E-2</v>
      </c>
    </row>
    <row r="69" spans="1:22" x14ac:dyDescent="0.25">
      <c r="A69">
        <v>67</v>
      </c>
      <c r="B69" s="14">
        <v>61</v>
      </c>
      <c r="C69" t="s">
        <v>19</v>
      </c>
      <c r="D69" s="16"/>
      <c r="E69" s="16"/>
      <c r="F69" s="16"/>
      <c r="G69" s="16"/>
      <c r="H69" s="16"/>
      <c r="I69" s="16"/>
      <c r="J69" s="16"/>
      <c r="K69" s="78" t="str">
        <f>IF($C69='4. Board Level Worksheet'!$C$5,'4. Board Level Worksheet'!$C$18,"")</f>
        <v/>
      </c>
      <c r="L69" s="78" t="str">
        <f>IF($C69='4. Board Level Worksheet'!$C$5,'4. Board Level Worksheet'!$C$19,"")</f>
        <v/>
      </c>
      <c r="M69" s="80" t="str">
        <f>IF($C69='4. Board Level Worksheet'!$C$5,'4. Board Level Worksheet'!$C$21,"")</f>
        <v/>
      </c>
      <c r="N69" s="80" t="str">
        <f>IF($C69='4. Board Level Worksheet'!$C$5,'4. Board Level Worksheet'!$C$28,"")</f>
        <v/>
      </c>
      <c r="O69" s="80" t="str">
        <f>IF($C69='4. Board Level Worksheet'!$C$5,'4. Board Level Worksheet'!#REF!,"")</f>
        <v/>
      </c>
      <c r="P69" t="s">
        <v>19</v>
      </c>
      <c r="Q69" s="78">
        <v>0.37</v>
      </c>
      <c r="R69" s="78">
        <v>0.37</v>
      </c>
      <c r="S69" s="78">
        <v>0.119952</v>
      </c>
      <c r="T69" s="78">
        <v>2.8000000000000001E-2</v>
      </c>
      <c r="U69" s="79">
        <v>385</v>
      </c>
      <c r="V69" s="79">
        <f t="shared" si="1"/>
        <v>0.38500000000000001</v>
      </c>
    </row>
    <row r="70" spans="1:22" x14ac:dyDescent="0.25">
      <c r="A70">
        <v>68</v>
      </c>
      <c r="B70" s="14">
        <v>62</v>
      </c>
      <c r="C70" t="s">
        <v>20</v>
      </c>
      <c r="D70" s="16"/>
      <c r="E70" s="16"/>
      <c r="F70" s="16"/>
      <c r="G70" s="16"/>
      <c r="H70" s="16"/>
      <c r="I70" s="16"/>
      <c r="J70" s="16"/>
      <c r="K70" s="78" t="str">
        <f>IF($C70='4. Board Level Worksheet'!$C$5,'4. Board Level Worksheet'!$C$18,"")</f>
        <v/>
      </c>
      <c r="L70" s="78" t="str">
        <f>IF($C70='4. Board Level Worksheet'!$C$5,'4. Board Level Worksheet'!$C$19,"")</f>
        <v/>
      </c>
      <c r="M70" s="80" t="str">
        <f>IF($C70='4. Board Level Worksheet'!$C$5,'4. Board Level Worksheet'!$C$21,"")</f>
        <v/>
      </c>
      <c r="N70" s="80" t="str">
        <f>IF($C70='4. Board Level Worksheet'!$C$5,'4. Board Level Worksheet'!$C$28,"")</f>
        <v/>
      </c>
      <c r="O70" s="80" t="str">
        <f>IF($C70='4. Board Level Worksheet'!$C$5,'4. Board Level Worksheet'!#REF!,"")</f>
        <v/>
      </c>
      <c r="P70" t="s">
        <v>20</v>
      </c>
      <c r="Q70" s="78">
        <v>3.5799999999999998E-2</v>
      </c>
      <c r="R70" s="78">
        <v>3.5799999999999998E-2</v>
      </c>
      <c r="S70" s="78">
        <v>2.3341000000000001E-2</v>
      </c>
      <c r="T70" s="78">
        <v>5.0000000000000001E-3</v>
      </c>
      <c r="U70" s="79">
        <v>11</v>
      </c>
      <c r="V70" s="79">
        <f t="shared" si="1"/>
        <v>1.0999999999999999E-2</v>
      </c>
    </row>
    <row r="71" spans="1:22" x14ac:dyDescent="0.25">
      <c r="A71">
        <v>69</v>
      </c>
      <c r="B71" s="14">
        <v>63</v>
      </c>
      <c r="C71" t="s">
        <v>21</v>
      </c>
      <c r="D71" s="16"/>
      <c r="E71" s="16"/>
      <c r="F71" s="16"/>
      <c r="G71" s="16"/>
      <c r="H71" s="16"/>
      <c r="I71" s="16"/>
      <c r="J71" s="16"/>
      <c r="K71" s="78" t="str">
        <f>IF($C71='4. Board Level Worksheet'!$C$5,'4. Board Level Worksheet'!$C$18,"")</f>
        <v/>
      </c>
      <c r="L71" s="78" t="str">
        <f>IF($C71='4. Board Level Worksheet'!$C$5,'4. Board Level Worksheet'!$C$19,"")</f>
        <v/>
      </c>
      <c r="M71" s="80" t="str">
        <f>IF($C71='4. Board Level Worksheet'!$C$5,'4. Board Level Worksheet'!$C$21,"")</f>
        <v/>
      </c>
      <c r="N71" s="80" t="str">
        <f>IF($C71='4. Board Level Worksheet'!$C$5,'4. Board Level Worksheet'!$C$28,"")</f>
        <v/>
      </c>
      <c r="O71" s="80" t="str">
        <f>IF($C71='4. Board Level Worksheet'!$C$5,'4. Board Level Worksheet'!#REF!,"")</f>
        <v/>
      </c>
      <c r="P71" t="s">
        <v>21</v>
      </c>
      <c r="Q71" s="78">
        <v>0.29149999999999998</v>
      </c>
      <c r="R71" s="78">
        <v>0.29149999999999998</v>
      </c>
      <c r="S71" s="78">
        <v>0.16191700000000001</v>
      </c>
      <c r="T71" s="78">
        <v>3.6999999999999998E-2</v>
      </c>
      <c r="U71" s="79">
        <v>45</v>
      </c>
      <c r="V71" s="79">
        <f t="shared" si="1"/>
        <v>4.4999999999999998E-2</v>
      </c>
    </row>
    <row r="72" spans="1:22" x14ac:dyDescent="0.25">
      <c r="A72">
        <v>70</v>
      </c>
      <c r="B72" s="14">
        <v>64</v>
      </c>
      <c r="C72" t="s">
        <v>22</v>
      </c>
      <c r="D72" s="16"/>
      <c r="E72" s="16"/>
      <c r="F72" s="16"/>
      <c r="G72" s="16"/>
      <c r="H72" s="16"/>
      <c r="I72" s="16"/>
      <c r="J72" s="16"/>
      <c r="K72" s="78" t="str">
        <f>IF($C72='4. Board Level Worksheet'!$C$5,'4. Board Level Worksheet'!$C$18,"")</f>
        <v/>
      </c>
      <c r="L72" s="78" t="str">
        <f>IF($C72='4. Board Level Worksheet'!$C$5,'4. Board Level Worksheet'!$C$19,"")</f>
        <v/>
      </c>
      <c r="M72" s="80" t="str">
        <f>IF($C72='4. Board Level Worksheet'!$C$5,'4. Board Level Worksheet'!$C$21,"")</f>
        <v/>
      </c>
      <c r="N72" s="80" t="str">
        <f>IF($C72='4. Board Level Worksheet'!$C$5,'4. Board Level Worksheet'!$C$28,"")</f>
        <v/>
      </c>
      <c r="O72" s="80" t="str">
        <f>IF($C72='4. Board Level Worksheet'!$C$5,'4. Board Level Worksheet'!#REF!,"")</f>
        <v/>
      </c>
      <c r="P72" t="s">
        <v>22</v>
      </c>
      <c r="Q72" s="78">
        <v>0.5413</v>
      </c>
      <c r="R72" s="78">
        <v>0.5413</v>
      </c>
      <c r="S72" s="78">
        <v>0.26413599999999998</v>
      </c>
      <c r="T72" s="78">
        <v>5.8000000000000003E-2</v>
      </c>
      <c r="U72" s="79">
        <v>97</v>
      </c>
      <c r="V72" s="79">
        <f t="shared" si="1"/>
        <v>9.7000000000000003E-2</v>
      </c>
    </row>
    <row r="73" spans="1:22" x14ac:dyDescent="0.25">
      <c r="A73">
        <v>71</v>
      </c>
      <c r="B73" s="14">
        <v>65</v>
      </c>
      <c r="C73" t="s">
        <v>23</v>
      </c>
      <c r="D73" s="16"/>
      <c r="E73" s="16"/>
      <c r="F73" s="16"/>
      <c r="G73" s="16"/>
      <c r="H73" s="16"/>
      <c r="I73" s="16"/>
      <c r="J73" s="16"/>
      <c r="K73" s="78" t="str">
        <f>IF($C73='4. Board Level Worksheet'!$C$5,'4. Board Level Worksheet'!$C$18,"")</f>
        <v/>
      </c>
      <c r="L73" s="78" t="str">
        <f>IF($C73='4. Board Level Worksheet'!$C$5,'4. Board Level Worksheet'!$C$19,"")</f>
        <v/>
      </c>
      <c r="M73" s="80" t="str">
        <f>IF($C73='4. Board Level Worksheet'!$C$5,'4. Board Level Worksheet'!$C$21,"")</f>
        <v/>
      </c>
      <c r="N73" s="80" t="str">
        <f>IF($C73='4. Board Level Worksheet'!$C$5,'4. Board Level Worksheet'!$C$28,"")</f>
        <v/>
      </c>
      <c r="O73" s="80" t="str">
        <f>IF($C73='4. Board Level Worksheet'!$C$5,'4. Board Level Worksheet'!#REF!,"")</f>
        <v/>
      </c>
      <c r="P73" t="s">
        <v>23</v>
      </c>
      <c r="Q73" s="78">
        <v>0.37009999999999998</v>
      </c>
      <c r="R73" s="78">
        <v>0.37009999999999998</v>
      </c>
      <c r="S73" s="78">
        <v>0.19773199999999999</v>
      </c>
      <c r="T73" s="78">
        <v>3.2000000000000001E-2</v>
      </c>
      <c r="U73" s="79">
        <v>116</v>
      </c>
      <c r="V73" s="79">
        <f t="shared" si="1"/>
        <v>0.11600000000000001</v>
      </c>
    </row>
    <row r="74" spans="1:22" x14ac:dyDescent="0.25">
      <c r="A74">
        <v>72</v>
      </c>
      <c r="B74" s="14">
        <v>66</v>
      </c>
      <c r="C74" t="s">
        <v>24</v>
      </c>
      <c r="D74" s="16"/>
      <c r="E74" s="16"/>
      <c r="F74" s="16"/>
      <c r="G74" s="16"/>
      <c r="H74" s="16"/>
      <c r="I74" s="16"/>
      <c r="J74" s="16"/>
      <c r="K74" s="78" t="str">
        <f>IF($C74='4. Board Level Worksheet'!$C$5,'4. Board Level Worksheet'!$C$18,"")</f>
        <v/>
      </c>
      <c r="L74" s="78" t="str">
        <f>IF($C74='4. Board Level Worksheet'!$C$5,'4. Board Level Worksheet'!$C$19,"")</f>
        <v/>
      </c>
      <c r="M74" s="80" t="str">
        <f>IF($C74='4. Board Level Worksheet'!$C$5,'4. Board Level Worksheet'!$C$21,"")</f>
        <v/>
      </c>
      <c r="N74" s="80" t="str">
        <f>IF($C74='4. Board Level Worksheet'!$C$5,'4. Board Level Worksheet'!$C$28,"")</f>
        <v/>
      </c>
      <c r="O74" s="80" t="str">
        <f>IF($C74='4. Board Level Worksheet'!$C$5,'4. Board Level Worksheet'!#REF!,"")</f>
        <v/>
      </c>
      <c r="P74" t="s">
        <v>24</v>
      </c>
      <c r="Q74" s="78">
        <v>0.56269999999999998</v>
      </c>
      <c r="R74" s="78">
        <v>0.56269999999999998</v>
      </c>
      <c r="S74" s="78">
        <v>0.36524000000000001</v>
      </c>
      <c r="T74" s="78">
        <v>7.0999999999999994E-2</v>
      </c>
      <c r="U74" s="79">
        <v>203</v>
      </c>
      <c r="V74" s="79">
        <f t="shared" si="1"/>
        <v>0.20300000000000001</v>
      </c>
    </row>
    <row r="75" spans="1:22" x14ac:dyDescent="0.25">
      <c r="A75">
        <v>73</v>
      </c>
      <c r="B75" s="14">
        <v>100</v>
      </c>
      <c r="C75" t="s">
        <v>109</v>
      </c>
      <c r="D75" s="16"/>
      <c r="E75" s="16"/>
      <c r="F75" s="16"/>
      <c r="G75" s="16"/>
      <c r="H75" s="16"/>
      <c r="I75" s="16"/>
      <c r="J75" s="16"/>
      <c r="K75" s="78" t="str">
        <f>IF($C75='4. Board Level Worksheet'!$C$5,'4. Board Level Worksheet'!$C$18,"")</f>
        <v/>
      </c>
      <c r="L75" s="78" t="str">
        <f>IF($C75='4. Board Level Worksheet'!$C$5,'4. Board Level Worksheet'!$C$19,"")</f>
        <v/>
      </c>
      <c r="M75" s="80" t="str">
        <f>IF($C75='4. Board Level Worksheet'!$C$5,'4. Board Level Worksheet'!$C$21,"")</f>
        <v/>
      </c>
      <c r="N75" s="80" t="str">
        <f>IF($C75='4. Board Level Worksheet'!$C$5,'4. Board Level Worksheet'!$C$28,"")</f>
        <v/>
      </c>
      <c r="O75" s="80" t="str">
        <f>IF($C75='4. Board Level Worksheet'!$C$5,'4. Board Level Worksheet'!#REF!,"")</f>
        <v/>
      </c>
      <c r="P75" t="s">
        <v>109</v>
      </c>
      <c r="Q75" s="78">
        <v>5.0000000000000001E-3</v>
      </c>
      <c r="R75" s="78">
        <v>5.0000000000000001E-3</v>
      </c>
      <c r="S75" s="78">
        <v>1.3566999999999999E-2</v>
      </c>
      <c r="T75" s="78">
        <v>0</v>
      </c>
      <c r="U75" s="79">
        <v>0</v>
      </c>
      <c r="V75" s="79">
        <f t="shared" si="1"/>
        <v>0</v>
      </c>
    </row>
    <row r="76" spans="1:22" x14ac:dyDescent="0.25">
      <c r="A76">
        <v>74</v>
      </c>
      <c r="B76" s="14">
        <v>101</v>
      </c>
      <c r="C76" t="s">
        <v>110</v>
      </c>
      <c r="D76" s="16"/>
      <c r="E76" s="16"/>
      <c r="F76" s="16"/>
      <c r="G76" s="16"/>
      <c r="H76" s="16"/>
      <c r="I76" s="16"/>
      <c r="J76" s="16"/>
      <c r="K76" s="78" t="str">
        <f>IF($C76='4. Board Level Worksheet'!$C$5,'4. Board Level Worksheet'!$C$18,"")</f>
        <v/>
      </c>
      <c r="L76" s="78" t="str">
        <f>IF($C76='4. Board Level Worksheet'!$C$5,'4. Board Level Worksheet'!$C$19,"")</f>
        <v/>
      </c>
      <c r="M76" s="80" t="str">
        <f>IF($C76='4. Board Level Worksheet'!$C$5,'4. Board Level Worksheet'!$C$21,"")</f>
        <v/>
      </c>
      <c r="N76" s="80" t="str">
        <f>IF($C76='4. Board Level Worksheet'!$C$5,'4. Board Level Worksheet'!$C$28,"")</f>
        <v/>
      </c>
      <c r="O76" s="80" t="str">
        <f>IF($C76='4. Board Level Worksheet'!$C$5,'4. Board Level Worksheet'!#REF!,"")</f>
        <v/>
      </c>
      <c r="P76" t="s">
        <v>110</v>
      </c>
      <c r="Q76" s="78">
        <v>5.0000000000000001E-3</v>
      </c>
      <c r="R76" s="78">
        <v>5.0000000000000001E-3</v>
      </c>
      <c r="S76" s="78">
        <v>9.2420000000000002E-3</v>
      </c>
      <c r="T76" s="78">
        <v>0</v>
      </c>
      <c r="U76" s="79">
        <v>20</v>
      </c>
      <c r="V76" s="79">
        <f t="shared" si="1"/>
        <v>0.02</v>
      </c>
    </row>
    <row r="77" spans="1:22" x14ac:dyDescent="0.25">
      <c r="A77">
        <v>75</v>
      </c>
      <c r="B77" s="14">
        <v>102</v>
      </c>
      <c r="C77" t="s">
        <v>111</v>
      </c>
      <c r="D77" s="16"/>
      <c r="E77" s="16"/>
      <c r="F77" s="16"/>
      <c r="G77" s="16"/>
      <c r="H77" s="16"/>
      <c r="I77" s="16"/>
      <c r="J77" s="16"/>
      <c r="K77" s="78" t="str">
        <f>IF($C77='4. Board Level Worksheet'!$C$5,'4. Board Level Worksheet'!$C$18,"")</f>
        <v/>
      </c>
      <c r="L77" s="78" t="str">
        <f>IF($C77='4. Board Level Worksheet'!$C$5,'4. Board Level Worksheet'!$C$19,"")</f>
        <v/>
      </c>
      <c r="M77" s="80" t="str">
        <f>IF($C77='4. Board Level Worksheet'!$C$5,'4. Board Level Worksheet'!$C$21,"")</f>
        <v/>
      </c>
      <c r="N77" s="80" t="str">
        <f>IF($C77='4. Board Level Worksheet'!$C$5,'4. Board Level Worksheet'!$C$28,"")</f>
        <v/>
      </c>
      <c r="O77" s="80" t="str">
        <f>IF($C77='4. Board Level Worksheet'!$C$5,'4. Board Level Worksheet'!#REF!,"")</f>
        <v/>
      </c>
      <c r="P77" t="s">
        <v>111</v>
      </c>
      <c r="Q77" s="78">
        <v>5.0000000000000001E-3</v>
      </c>
      <c r="R77" s="78">
        <v>5.0000000000000001E-3</v>
      </c>
      <c r="S77" s="78">
        <v>4.5110000000000003E-3</v>
      </c>
      <c r="T77" s="78">
        <v>0</v>
      </c>
      <c r="U77" s="79">
        <v>21</v>
      </c>
      <c r="V77" s="79">
        <f t="shared" si="1"/>
        <v>2.1000000000000001E-2</v>
      </c>
    </row>
    <row r="78" spans="1:22" x14ac:dyDescent="0.25">
      <c r="A78">
        <v>76</v>
      </c>
      <c r="B78" s="14">
        <v>103</v>
      </c>
      <c r="C78" t="s">
        <v>25</v>
      </c>
      <c r="D78" s="16"/>
      <c r="E78" s="16"/>
      <c r="F78" s="16"/>
      <c r="G78" s="16"/>
      <c r="H78" s="16"/>
      <c r="I78" s="16"/>
      <c r="J78" s="16"/>
      <c r="K78" s="78" t="str">
        <f>IF($C78='4. Board Level Worksheet'!$C$5,'4. Board Level Worksheet'!$C$18,"")</f>
        <v/>
      </c>
      <c r="L78" s="78" t="str">
        <f>IF($C78='4. Board Level Worksheet'!$C$5,'4. Board Level Worksheet'!$C$19,"")</f>
        <v/>
      </c>
      <c r="M78" s="80" t="str">
        <f>IF($C78='4. Board Level Worksheet'!$C$5,'4. Board Level Worksheet'!$C$21,"")</f>
        <v/>
      </c>
      <c r="N78" s="80" t="str">
        <f>IF($C78='4. Board Level Worksheet'!$C$5,'4. Board Level Worksheet'!$C$28,"")</f>
        <v/>
      </c>
      <c r="O78" s="80" t="str">
        <f>IF($C78='4. Board Level Worksheet'!$C$5,'4. Board Level Worksheet'!#REF!,"")</f>
        <v/>
      </c>
      <c r="P78" t="s">
        <v>25</v>
      </c>
      <c r="Q78" s="78">
        <v>5.0000000000000001E-3</v>
      </c>
      <c r="R78" s="78">
        <v>5.0000000000000001E-3</v>
      </c>
      <c r="S78" s="78">
        <v>3.8440000000000002E-3</v>
      </c>
      <c r="T78" s="78">
        <v>1E-3</v>
      </c>
      <c r="U78" s="79">
        <v>8</v>
      </c>
      <c r="V78" s="79">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2.xml><?xml version="1.0" encoding="utf-8"?>
<ds:datastoreItem xmlns:ds="http://schemas.openxmlformats.org/officeDocument/2006/customXml" ds:itemID="{A25A2792-4BEF-4CEB-B44E-8083C71E7605}">
  <ds:schemaRefs>
    <ds:schemaRef ds:uri="http://schemas.microsoft.com/office/2006/documentManagement/types"/>
    <ds:schemaRef ds:uri="http://www.w3.org/XML/1998/namespace"/>
    <ds:schemaRef ds:uri="http://schemas.microsoft.com/office/infopath/2007/PartnerControls"/>
    <ds:schemaRef ds:uri="http://purl.org/dc/elements/1.1/"/>
    <ds:schemaRef ds:uri="http://purl.org/dc/terms/"/>
    <ds:schemaRef ds:uri="http://purl.org/dc/dcmitype/"/>
    <ds:schemaRef ds:uri="a40d4fbf-d14b-4b79-8db4-8c77ece2ea1d"/>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khaled Elgharbawy</cp:lastModifiedBy>
  <cp:lastPrinted>2021-08-26T14:51:14Z</cp:lastPrinted>
  <dcterms:created xsi:type="dcterms:W3CDTF">2021-08-03T14:52:18Z</dcterms:created>
  <dcterms:modified xsi:type="dcterms:W3CDTF">2021-09-02T23:29:40Z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